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13_ncr:1_{BF997AB9-D26C-4DAF-B740-8347DA8334D1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F01" sheetId="5" r:id="rId1"/>
    <sheet name="F02" sheetId="6" r:id="rId2"/>
    <sheet name="F03" sheetId="7" r:id="rId3"/>
    <sheet name="F04" sheetId="8" r:id="rId4"/>
    <sheet name="F05" sheetId="9" r:id="rId5"/>
    <sheet name="F6A" sheetId="1" r:id="rId6"/>
    <sheet name="F6B" sheetId="2" r:id="rId7"/>
    <sheet name="F6C" sheetId="3" r:id="rId8"/>
    <sheet name="F6D" sheetId="4" r:id="rId9"/>
  </sheets>
  <definedNames>
    <definedName name="_xlnm._FilterDatabase" localSheetId="5" hidden="1">F6A!$A$9:$H$160</definedName>
    <definedName name="_xlnm.Print_Area" localSheetId="5">F6A!$A$1:$G$160</definedName>
    <definedName name="_xlnm.Print_Area" localSheetId="7">F6C!$A$1:$G$78</definedName>
  </definedNames>
  <calcPr calcId="181029"/>
</workbook>
</file>

<file path=xl/calcChain.xml><?xml version="1.0" encoding="utf-8"?>
<calcChain xmlns="http://schemas.openxmlformats.org/spreadsheetml/2006/main">
  <c r="G78" i="9" l="1"/>
  <c r="D78" i="9"/>
  <c r="F75" i="9"/>
  <c r="E75" i="9"/>
  <c r="C75" i="9"/>
  <c r="B75" i="9"/>
  <c r="G74" i="9"/>
  <c r="D74" i="9"/>
  <c r="G73" i="9"/>
  <c r="G75" i="9"/>
  <c r="D73" i="9"/>
  <c r="D75" i="9"/>
  <c r="G68" i="9"/>
  <c r="D68" i="9"/>
  <c r="G67" i="9"/>
  <c r="F67" i="9"/>
  <c r="E67" i="9"/>
  <c r="D67" i="9"/>
  <c r="C67" i="9"/>
  <c r="B67" i="9"/>
  <c r="G63" i="9"/>
  <c r="D63" i="9"/>
  <c r="G62" i="9"/>
  <c r="D62" i="9"/>
  <c r="G61" i="9"/>
  <c r="D61" i="9"/>
  <c r="G60" i="9"/>
  <c r="D60" i="9"/>
  <c r="F59" i="9"/>
  <c r="E59" i="9"/>
  <c r="D59" i="9"/>
  <c r="C59" i="9"/>
  <c r="B59" i="9"/>
  <c r="G59" i="9"/>
  <c r="G58" i="9"/>
  <c r="D58" i="9"/>
  <c r="D54" i="9"/>
  <c r="G57" i="9"/>
  <c r="D57" i="9"/>
  <c r="G56" i="9"/>
  <c r="D56" i="9"/>
  <c r="G55" i="9"/>
  <c r="D55" i="9"/>
  <c r="F54" i="9"/>
  <c r="G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D45" i="9"/>
  <c r="G47" i="9"/>
  <c r="D47" i="9"/>
  <c r="G46" i="9"/>
  <c r="D46" i="9"/>
  <c r="F45" i="9"/>
  <c r="F65" i="9"/>
  <c r="E45" i="9"/>
  <c r="E65" i="9"/>
  <c r="C45" i="9"/>
  <c r="C65" i="9"/>
  <c r="B45" i="9"/>
  <c r="G45" i="9"/>
  <c r="G39" i="9"/>
  <c r="D39" i="9"/>
  <c r="G38" i="9"/>
  <c r="D38" i="9"/>
  <c r="F37" i="9"/>
  <c r="G37" i="9"/>
  <c r="E37" i="9"/>
  <c r="D37" i="9"/>
  <c r="C37" i="9"/>
  <c r="B37" i="9"/>
  <c r="G36" i="9"/>
  <c r="D36" i="9"/>
  <c r="F35" i="9"/>
  <c r="G35" i="9"/>
  <c r="E35" i="9"/>
  <c r="C35" i="9"/>
  <c r="B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D28" i="9"/>
  <c r="F28" i="9"/>
  <c r="G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D16" i="9"/>
  <c r="G17" i="9"/>
  <c r="D17" i="9"/>
  <c r="F16" i="9"/>
  <c r="G16" i="9"/>
  <c r="E16" i="9"/>
  <c r="E41" i="9"/>
  <c r="E70" i="9"/>
  <c r="C16" i="9"/>
  <c r="C41" i="9"/>
  <c r="C70" i="9"/>
  <c r="B16" i="9"/>
  <c r="B41" i="9"/>
  <c r="G15" i="9"/>
  <c r="D15" i="9"/>
  <c r="G14" i="9"/>
  <c r="D14" i="9"/>
  <c r="G13" i="9"/>
  <c r="D13" i="9"/>
  <c r="G12" i="9"/>
  <c r="D12" i="9"/>
  <c r="G11" i="9"/>
  <c r="D11" i="9"/>
  <c r="G10" i="9"/>
  <c r="D10" i="9"/>
  <c r="G9" i="9"/>
  <c r="D9" i="9"/>
  <c r="B72" i="8"/>
  <c r="B74" i="8"/>
  <c r="D64" i="8"/>
  <c r="D72" i="8"/>
  <c r="D74" i="8"/>
  <c r="C64" i="8"/>
  <c r="C72" i="8"/>
  <c r="C74" i="8"/>
  <c r="B64" i="8"/>
  <c r="D49" i="8"/>
  <c r="D57" i="8"/>
  <c r="D59" i="8"/>
  <c r="C49" i="8"/>
  <c r="C57" i="8"/>
  <c r="C59" i="8"/>
  <c r="B49" i="8"/>
  <c r="B57" i="8"/>
  <c r="B59" i="8"/>
  <c r="D44" i="8"/>
  <c r="C44" i="8"/>
  <c r="C11" i="8"/>
  <c r="C8" i="8"/>
  <c r="C21" i="8"/>
  <c r="C23" i="8"/>
  <c r="C25" i="8"/>
  <c r="C33" i="8"/>
  <c r="D40" i="8"/>
  <c r="C40" i="8"/>
  <c r="B40" i="8"/>
  <c r="B44" i="8"/>
  <c r="B11" i="8"/>
  <c r="B8" i="8"/>
  <c r="B21" i="8"/>
  <c r="B23" i="8"/>
  <c r="B25" i="8"/>
  <c r="B33" i="8"/>
  <c r="D37" i="8"/>
  <c r="C37" i="8"/>
  <c r="B37" i="8"/>
  <c r="D29" i="8"/>
  <c r="C29" i="8"/>
  <c r="B29" i="8"/>
  <c r="D17" i="8"/>
  <c r="C17" i="8"/>
  <c r="D13" i="8"/>
  <c r="C13" i="8"/>
  <c r="B13" i="8"/>
  <c r="D11" i="8"/>
  <c r="D8" i="8"/>
  <c r="D21" i="8"/>
  <c r="D23" i="8"/>
  <c r="D25" i="8"/>
  <c r="D33" i="8"/>
  <c r="K14" i="7"/>
  <c r="J14" i="7"/>
  <c r="I14" i="7"/>
  <c r="H14" i="7"/>
  <c r="G14" i="7"/>
  <c r="E14" i="7"/>
  <c r="K8" i="7"/>
  <c r="K20" i="7"/>
  <c r="J8" i="7"/>
  <c r="J20" i="7"/>
  <c r="I8" i="7"/>
  <c r="I20" i="7"/>
  <c r="H8" i="7"/>
  <c r="H20" i="7"/>
  <c r="G8" i="7"/>
  <c r="G20" i="7"/>
  <c r="E8" i="7"/>
  <c r="E20" i="7"/>
  <c r="F41" i="6"/>
  <c r="E41" i="6"/>
  <c r="D41" i="6"/>
  <c r="C41" i="6"/>
  <c r="B41" i="6"/>
  <c r="F30" i="6"/>
  <c r="F29" i="6"/>
  <c r="F28" i="6"/>
  <c r="H27" i="6"/>
  <c r="G27" i="6"/>
  <c r="F27" i="6"/>
  <c r="E27" i="6"/>
  <c r="D27" i="6"/>
  <c r="C27" i="6"/>
  <c r="B27" i="6"/>
  <c r="F25" i="6"/>
  <c r="F24" i="6"/>
  <c r="F23" i="6"/>
  <c r="H22" i="6"/>
  <c r="G22" i="6"/>
  <c r="F22" i="6"/>
  <c r="E22" i="6"/>
  <c r="D22" i="6"/>
  <c r="C22" i="6"/>
  <c r="B22" i="6"/>
  <c r="F16" i="6"/>
  <c r="F15" i="6"/>
  <c r="F14" i="6"/>
  <c r="H13" i="6"/>
  <c r="G13" i="6"/>
  <c r="E13" i="6"/>
  <c r="D13" i="6"/>
  <c r="C13" i="6"/>
  <c r="B13" i="6"/>
  <c r="F13" i="6"/>
  <c r="F12" i="6"/>
  <c r="F11" i="6"/>
  <c r="F10" i="6"/>
  <c r="H9" i="6"/>
  <c r="H8" i="6"/>
  <c r="H20" i="6"/>
  <c r="G9" i="6"/>
  <c r="G8" i="6"/>
  <c r="G20" i="6"/>
  <c r="F9" i="6"/>
  <c r="E9" i="6"/>
  <c r="D9" i="6"/>
  <c r="C9" i="6"/>
  <c r="B9" i="6"/>
  <c r="E8" i="6"/>
  <c r="E20" i="6"/>
  <c r="D8" i="6"/>
  <c r="D20" i="6"/>
  <c r="C8" i="6"/>
  <c r="C20" i="6"/>
  <c r="B8" i="6"/>
  <c r="B20" i="6"/>
  <c r="F75" i="5"/>
  <c r="E75" i="5"/>
  <c r="F68" i="5"/>
  <c r="E68" i="5"/>
  <c r="F63" i="5"/>
  <c r="F79" i="5"/>
  <c r="E63" i="5"/>
  <c r="E79" i="5"/>
  <c r="C60" i="5"/>
  <c r="B60" i="5"/>
  <c r="F57" i="5"/>
  <c r="E57" i="5"/>
  <c r="F42" i="5"/>
  <c r="E42" i="5"/>
  <c r="C41" i="5"/>
  <c r="B41" i="5"/>
  <c r="F38" i="5"/>
  <c r="E38" i="5"/>
  <c r="C38" i="5"/>
  <c r="B38" i="5"/>
  <c r="F31" i="5"/>
  <c r="E31" i="5"/>
  <c r="C31" i="5"/>
  <c r="B31" i="5"/>
  <c r="F27" i="5"/>
  <c r="E27" i="5"/>
  <c r="C25" i="5"/>
  <c r="B25" i="5"/>
  <c r="F23" i="5"/>
  <c r="E23" i="5"/>
  <c r="F19" i="5"/>
  <c r="E19" i="5"/>
  <c r="C17" i="5"/>
  <c r="B17" i="5"/>
  <c r="F9" i="5"/>
  <c r="F47" i="5"/>
  <c r="F59" i="5"/>
  <c r="F81" i="5"/>
  <c r="E9" i="5"/>
  <c r="E47" i="5"/>
  <c r="E59" i="5"/>
  <c r="E81" i="5"/>
  <c r="C9" i="5"/>
  <c r="C47" i="5"/>
  <c r="C62" i="5"/>
  <c r="B9" i="5"/>
  <c r="B47" i="5"/>
  <c r="B62" i="5"/>
  <c r="D65" i="2"/>
  <c r="G65" i="2"/>
  <c r="D54" i="2"/>
  <c r="G54" i="2"/>
  <c r="D53" i="2"/>
  <c r="G53" i="2"/>
  <c r="D52" i="2"/>
  <c r="G52" i="2"/>
  <c r="D51" i="2"/>
  <c r="G51" i="2"/>
  <c r="D50" i="2"/>
  <c r="G50" i="2"/>
  <c r="D49" i="2"/>
  <c r="G49" i="2"/>
  <c r="D48" i="2"/>
  <c r="G48" i="2"/>
  <c r="D47" i="2"/>
  <c r="G47" i="2"/>
  <c r="D46" i="2"/>
  <c r="G46" i="2"/>
  <c r="D45" i="2"/>
  <c r="G45" i="2"/>
  <c r="D44" i="2"/>
  <c r="G44" i="2"/>
  <c r="D43" i="2"/>
  <c r="G43" i="2"/>
  <c r="D42" i="2"/>
  <c r="G42" i="2"/>
  <c r="D41" i="2"/>
  <c r="G41" i="2"/>
  <c r="D40" i="2"/>
  <c r="G40" i="2"/>
  <c r="D39" i="2"/>
  <c r="G39" i="2"/>
  <c r="D38" i="2"/>
  <c r="G38" i="2"/>
  <c r="D37" i="2"/>
  <c r="G37" i="2"/>
  <c r="D36" i="2"/>
  <c r="G36" i="2"/>
  <c r="D35" i="2"/>
  <c r="G35" i="2"/>
  <c r="D34" i="2"/>
  <c r="G34" i="2"/>
  <c r="D33" i="2"/>
  <c r="G33" i="2"/>
  <c r="D32" i="2"/>
  <c r="G32" i="2"/>
  <c r="D31" i="2"/>
  <c r="G31" i="2"/>
  <c r="D30" i="2"/>
  <c r="G30" i="2"/>
  <c r="D29" i="2"/>
  <c r="G29" i="2"/>
  <c r="D28" i="2"/>
  <c r="G28" i="2"/>
  <c r="D27" i="2"/>
  <c r="G27" i="2"/>
  <c r="D26" i="2"/>
  <c r="G26" i="2"/>
  <c r="D25" i="2"/>
  <c r="G25" i="2"/>
  <c r="D24" i="2"/>
  <c r="G24" i="2"/>
  <c r="D23" i="2"/>
  <c r="G23" i="2"/>
  <c r="D22" i="2"/>
  <c r="G22" i="2"/>
  <c r="D21" i="2"/>
  <c r="G21" i="2"/>
  <c r="D20" i="2"/>
  <c r="G20" i="2"/>
  <c r="D19" i="2"/>
  <c r="G19" i="2"/>
  <c r="D18" i="2"/>
  <c r="G18" i="2"/>
  <c r="D27" i="4"/>
  <c r="G27" i="4"/>
  <c r="F56" i="2"/>
  <c r="E56" i="2"/>
  <c r="C56" i="2"/>
  <c r="B56" i="2"/>
  <c r="F9" i="2"/>
  <c r="E9" i="2"/>
  <c r="C9" i="2"/>
  <c r="B9" i="2"/>
  <c r="D66" i="2"/>
  <c r="G66" i="2"/>
  <c r="D64" i="2"/>
  <c r="G64" i="2"/>
  <c r="D63" i="2"/>
  <c r="G63" i="2"/>
  <c r="D62" i="2"/>
  <c r="G62" i="2"/>
  <c r="D61" i="2"/>
  <c r="G61" i="2"/>
  <c r="D60" i="2"/>
  <c r="G60" i="2"/>
  <c r="D59" i="2"/>
  <c r="G59" i="2"/>
  <c r="D58" i="2"/>
  <c r="G58" i="2"/>
  <c r="D57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57" i="2"/>
  <c r="G56" i="2"/>
  <c r="D56" i="2"/>
  <c r="D9" i="2"/>
  <c r="G10" i="2"/>
  <c r="G9" i="2"/>
  <c r="D31" i="4"/>
  <c r="G31" i="4"/>
  <c r="D30" i="4"/>
  <c r="G30" i="4"/>
  <c r="D29" i="4"/>
  <c r="G29" i="4"/>
  <c r="C24" i="4"/>
  <c r="B24" i="4"/>
  <c r="F24" i="4"/>
  <c r="E24" i="4"/>
  <c r="D26" i="4"/>
  <c r="G26" i="4"/>
  <c r="D25" i="4"/>
  <c r="G25" i="4"/>
  <c r="G24" i="4"/>
  <c r="D23" i="4"/>
  <c r="G23" i="4"/>
  <c r="D22" i="4"/>
  <c r="G22" i="4"/>
  <c r="D19" i="4"/>
  <c r="G19" i="4"/>
  <c r="D18" i="4"/>
  <c r="G18" i="4"/>
  <c r="D17" i="4"/>
  <c r="G17" i="4"/>
  <c r="D15" i="4"/>
  <c r="G15" i="4"/>
  <c r="D14" i="4"/>
  <c r="G14" i="4"/>
  <c r="D13" i="4"/>
  <c r="G13" i="4"/>
  <c r="D11" i="4"/>
  <c r="G11" i="4"/>
  <c r="D10" i="4"/>
  <c r="G10" i="4"/>
  <c r="D75" i="3"/>
  <c r="G75" i="3"/>
  <c r="D74" i="3"/>
  <c r="G74" i="3"/>
  <c r="D73" i="3"/>
  <c r="G73" i="3"/>
  <c r="D72" i="3"/>
  <c r="G72" i="3"/>
  <c r="D70" i="3"/>
  <c r="G70" i="3"/>
  <c r="D69" i="3"/>
  <c r="G69" i="3"/>
  <c r="D68" i="3"/>
  <c r="G68" i="3"/>
  <c r="D67" i="3"/>
  <c r="G67" i="3"/>
  <c r="D66" i="3"/>
  <c r="G66" i="3"/>
  <c r="D65" i="3"/>
  <c r="G65" i="3"/>
  <c r="D64" i="3"/>
  <c r="G64" i="3"/>
  <c r="D63" i="3"/>
  <c r="G63" i="3"/>
  <c r="D62" i="3"/>
  <c r="G62" i="3"/>
  <c r="D60" i="3"/>
  <c r="G60" i="3"/>
  <c r="D59" i="3"/>
  <c r="G59" i="3"/>
  <c r="D58" i="3"/>
  <c r="G58" i="3"/>
  <c r="D57" i="3"/>
  <c r="G57" i="3"/>
  <c r="D56" i="3"/>
  <c r="G56" i="3"/>
  <c r="D55" i="3"/>
  <c r="G55" i="3"/>
  <c r="D54" i="3"/>
  <c r="G54" i="3"/>
  <c r="D52" i="3"/>
  <c r="G52" i="3"/>
  <c r="D51" i="3"/>
  <c r="G51" i="3"/>
  <c r="D50" i="3"/>
  <c r="G50" i="3"/>
  <c r="D49" i="3"/>
  <c r="G49" i="3"/>
  <c r="D48" i="3"/>
  <c r="G48" i="3"/>
  <c r="D47" i="3"/>
  <c r="G47" i="3"/>
  <c r="D46" i="3"/>
  <c r="G46" i="3"/>
  <c r="D45" i="3"/>
  <c r="G45" i="3"/>
  <c r="D41" i="3"/>
  <c r="G41" i="3"/>
  <c r="D40" i="3"/>
  <c r="G40" i="3"/>
  <c r="D39" i="3"/>
  <c r="G39" i="3"/>
  <c r="D38" i="3"/>
  <c r="G38" i="3"/>
  <c r="D36" i="3"/>
  <c r="G36" i="3"/>
  <c r="D35" i="3"/>
  <c r="G35" i="3"/>
  <c r="D34" i="3"/>
  <c r="G34" i="3"/>
  <c r="D33" i="3"/>
  <c r="G33" i="3"/>
  <c r="D32" i="3"/>
  <c r="G32" i="3"/>
  <c r="D31" i="3"/>
  <c r="G31" i="3"/>
  <c r="D30" i="3"/>
  <c r="G30" i="3"/>
  <c r="D29" i="3"/>
  <c r="G29" i="3"/>
  <c r="D28" i="3"/>
  <c r="G28" i="3"/>
  <c r="D26" i="3"/>
  <c r="G26" i="3"/>
  <c r="D25" i="3"/>
  <c r="G25" i="3"/>
  <c r="D24" i="3"/>
  <c r="G24" i="3"/>
  <c r="D23" i="3"/>
  <c r="G23" i="3"/>
  <c r="D22" i="3"/>
  <c r="G22" i="3"/>
  <c r="D21" i="3"/>
  <c r="G21" i="3"/>
  <c r="D20" i="3"/>
  <c r="G20" i="3"/>
  <c r="D18" i="3"/>
  <c r="G18" i="3"/>
  <c r="D17" i="3"/>
  <c r="G17" i="3"/>
  <c r="D16" i="3"/>
  <c r="G16" i="3"/>
  <c r="D15" i="3"/>
  <c r="G15" i="3"/>
  <c r="D14" i="3"/>
  <c r="G14" i="3"/>
  <c r="D13" i="3"/>
  <c r="G13" i="3"/>
  <c r="D12" i="3"/>
  <c r="G12" i="3"/>
  <c r="D11" i="3"/>
  <c r="G11" i="3"/>
  <c r="G4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/>
  <c r="D129" i="1"/>
  <c r="G129" i="1" s="1"/>
  <c r="D128" i="1"/>
  <c r="G128" i="1" s="1"/>
  <c r="D127" i="1"/>
  <c r="G127" i="1" s="1"/>
  <c r="D126" i="1"/>
  <c r="G126" i="1"/>
  <c r="D125" i="1"/>
  <c r="G125" i="1" s="1"/>
  <c r="D124" i="1"/>
  <c r="G124" i="1"/>
  <c r="D122" i="1"/>
  <c r="G122" i="1"/>
  <c r="D121" i="1"/>
  <c r="G121" i="1" s="1"/>
  <c r="D120" i="1"/>
  <c r="G120" i="1" s="1"/>
  <c r="D119" i="1"/>
  <c r="G119" i="1"/>
  <c r="D118" i="1"/>
  <c r="G118" i="1" s="1"/>
  <c r="D117" i="1"/>
  <c r="G117" i="1"/>
  <c r="D116" i="1"/>
  <c r="G116" i="1"/>
  <c r="D115" i="1"/>
  <c r="G115" i="1" s="1"/>
  <c r="D114" i="1"/>
  <c r="G114" i="1" s="1"/>
  <c r="D112" i="1"/>
  <c r="G112" i="1"/>
  <c r="D111" i="1"/>
  <c r="G111" i="1" s="1"/>
  <c r="D110" i="1"/>
  <c r="G110" i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/>
  <c r="D101" i="1"/>
  <c r="G101" i="1"/>
  <c r="D100" i="1"/>
  <c r="G100" i="1" s="1"/>
  <c r="D99" i="1"/>
  <c r="D93" i="1" s="1"/>
  <c r="G99" i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/>
  <c r="D78" i="1"/>
  <c r="G78" i="1"/>
  <c r="D77" i="1"/>
  <c r="G77" i="1" s="1"/>
  <c r="D76" i="1"/>
  <c r="D75" i="1" s="1"/>
  <c r="G76" i="1"/>
  <c r="D74" i="1"/>
  <c r="G74" i="1" s="1"/>
  <c r="D73" i="1"/>
  <c r="G73" i="1" s="1"/>
  <c r="D72" i="1"/>
  <c r="G72" i="1" s="1"/>
  <c r="D70" i="1"/>
  <c r="G70" i="1"/>
  <c r="D69" i="1"/>
  <c r="G69" i="1" s="1"/>
  <c r="D68" i="1"/>
  <c r="G68" i="1"/>
  <c r="D67" i="1"/>
  <c r="G67" i="1"/>
  <c r="D66" i="1"/>
  <c r="G66" i="1" s="1"/>
  <c r="D65" i="1"/>
  <c r="G65" i="1" s="1"/>
  <c r="D64" i="1"/>
  <c r="G64" i="1"/>
  <c r="D63" i="1"/>
  <c r="G63" i="1" s="1"/>
  <c r="D61" i="1"/>
  <c r="G61" i="1"/>
  <c r="D60" i="1"/>
  <c r="G60" i="1"/>
  <c r="D59" i="1"/>
  <c r="G59" i="1" s="1"/>
  <c r="G58" i="1" s="1"/>
  <c r="D57" i="1"/>
  <c r="G57" i="1" s="1"/>
  <c r="D56" i="1"/>
  <c r="G56" i="1"/>
  <c r="D55" i="1"/>
  <c r="G55" i="1" s="1"/>
  <c r="D54" i="1"/>
  <c r="G54" i="1" s="1"/>
  <c r="D53" i="1"/>
  <c r="G53" i="1"/>
  <c r="D52" i="1"/>
  <c r="G52" i="1" s="1"/>
  <c r="D51" i="1"/>
  <c r="G51" i="1" s="1"/>
  <c r="D50" i="1"/>
  <c r="G50" i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/>
  <c r="D41" i="1"/>
  <c r="G41" i="1" s="1"/>
  <c r="D40" i="1"/>
  <c r="G40" i="1"/>
  <c r="D39" i="1"/>
  <c r="D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G11" i="1"/>
  <c r="D24" i="4"/>
  <c r="B28" i="4"/>
  <c r="G28" i="4"/>
  <c r="G21" i="4"/>
  <c r="F28" i="4"/>
  <c r="E28" i="4"/>
  <c r="E21" i="4"/>
  <c r="D28" i="4"/>
  <c r="D21" i="4"/>
  <c r="C28" i="4"/>
  <c r="C21" i="4"/>
  <c r="F21" i="4"/>
  <c r="G16" i="4"/>
  <c r="F16" i="4"/>
  <c r="F9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67" i="2"/>
  <c r="C67" i="2"/>
  <c r="F62" i="1"/>
  <c r="E62" i="1"/>
  <c r="C62" i="1"/>
  <c r="B62" i="1"/>
  <c r="F150" i="1"/>
  <c r="E150" i="1"/>
  <c r="C150" i="1"/>
  <c r="B150" i="1"/>
  <c r="F146" i="1"/>
  <c r="E146" i="1"/>
  <c r="C146" i="1"/>
  <c r="B146" i="1"/>
  <c r="F137" i="1"/>
  <c r="E137" i="1"/>
  <c r="C137" i="1"/>
  <c r="B137" i="1"/>
  <c r="F133" i="1"/>
  <c r="E133" i="1"/>
  <c r="D133" i="1"/>
  <c r="C133" i="1"/>
  <c r="B133" i="1"/>
  <c r="F123" i="1"/>
  <c r="E123" i="1"/>
  <c r="C123" i="1"/>
  <c r="B123" i="1"/>
  <c r="F113" i="1"/>
  <c r="E113" i="1"/>
  <c r="C113" i="1"/>
  <c r="B113" i="1"/>
  <c r="F103" i="1"/>
  <c r="E103" i="1"/>
  <c r="C103" i="1"/>
  <c r="B103" i="1"/>
  <c r="F93" i="1"/>
  <c r="E93" i="1"/>
  <c r="C93" i="1"/>
  <c r="B93" i="1"/>
  <c r="F85" i="1"/>
  <c r="E85" i="1"/>
  <c r="C85" i="1"/>
  <c r="B85" i="1"/>
  <c r="F75" i="1"/>
  <c r="E75" i="1"/>
  <c r="C75" i="1"/>
  <c r="B75" i="1"/>
  <c r="F71" i="1"/>
  <c r="E71" i="1"/>
  <c r="C71" i="1"/>
  <c r="B71" i="1"/>
  <c r="F58" i="1"/>
  <c r="E58" i="1"/>
  <c r="C58" i="1"/>
  <c r="B58" i="1"/>
  <c r="F48" i="1"/>
  <c r="E48" i="1"/>
  <c r="C48" i="1"/>
  <c r="B48" i="1"/>
  <c r="B9" i="1" s="1"/>
  <c r="F38" i="1"/>
  <c r="E38" i="1"/>
  <c r="C38" i="1"/>
  <c r="B38" i="1"/>
  <c r="F28" i="1"/>
  <c r="E28" i="1"/>
  <c r="C28" i="1"/>
  <c r="B28" i="1"/>
  <c r="F18" i="1"/>
  <c r="E18" i="1"/>
  <c r="D18" i="1"/>
  <c r="C18" i="1"/>
  <c r="B18" i="1"/>
  <c r="F10" i="1"/>
  <c r="E10" i="1"/>
  <c r="E9" i="1" s="1"/>
  <c r="C10" i="1"/>
  <c r="C9" i="1" s="1"/>
  <c r="B10" i="1"/>
  <c r="F43" i="3"/>
  <c r="C9" i="3"/>
  <c r="F67" i="2"/>
  <c r="F33" i="4"/>
  <c r="E9" i="4"/>
  <c r="E33" i="4"/>
  <c r="E43" i="3"/>
  <c r="F9" i="3"/>
  <c r="B67" i="2"/>
  <c r="D67" i="2"/>
  <c r="G67" i="2"/>
  <c r="B21" i="4"/>
  <c r="C9" i="4"/>
  <c r="C33" i="4"/>
  <c r="G9" i="4"/>
  <c r="G33" i="4"/>
  <c r="D9" i="4"/>
  <c r="D33" i="4"/>
  <c r="B9" i="4"/>
  <c r="C43" i="3"/>
  <c r="G43" i="3"/>
  <c r="D43" i="3"/>
  <c r="B43" i="3"/>
  <c r="G9" i="3"/>
  <c r="D9" i="3"/>
  <c r="E9" i="3"/>
  <c r="B9" i="3"/>
  <c r="B77" i="3"/>
  <c r="F77" i="3"/>
  <c r="C77" i="3"/>
  <c r="G77" i="3"/>
  <c r="B33" i="4"/>
  <c r="E77" i="3"/>
  <c r="D77" i="3"/>
  <c r="D65" i="9"/>
  <c r="G41" i="9"/>
  <c r="D41" i="9"/>
  <c r="D70" i="9"/>
  <c r="B65" i="9"/>
  <c r="B70" i="9"/>
  <c r="F41" i="9"/>
  <c r="F8" i="6"/>
  <c r="F20" i="6"/>
  <c r="F70" i="9"/>
  <c r="G42" i="9"/>
  <c r="G70" i="9"/>
  <c r="G65" i="9"/>
  <c r="F84" i="1" l="1"/>
  <c r="F9" i="1"/>
  <c r="D113" i="1"/>
  <c r="D48" i="1"/>
  <c r="G75" i="1"/>
  <c r="G39" i="1"/>
  <c r="G38" i="1" s="1"/>
  <c r="D28" i="1"/>
  <c r="D9" i="1" s="1"/>
  <c r="E84" i="1"/>
  <c r="E159" i="1" s="1"/>
  <c r="D123" i="1"/>
  <c r="G133" i="1"/>
  <c r="D62" i="1"/>
  <c r="B84" i="1"/>
  <c r="B159" i="1" s="1"/>
  <c r="D103" i="1"/>
  <c r="C84" i="1"/>
  <c r="C159" i="1" s="1"/>
  <c r="D146" i="1"/>
  <c r="D71" i="1"/>
  <c r="D150" i="1"/>
  <c r="G10" i="1"/>
  <c r="D137" i="1"/>
  <c r="D58" i="1"/>
  <c r="G71" i="1"/>
  <c r="D85" i="1"/>
  <c r="G113" i="1"/>
  <c r="G28" i="1"/>
  <c r="G62" i="1"/>
  <c r="G123" i="1"/>
  <c r="G150" i="1"/>
  <c r="G103" i="1"/>
  <c r="G18" i="1"/>
  <c r="G137" i="1"/>
  <c r="F159" i="1"/>
  <c r="G48" i="1"/>
  <c r="G93" i="1"/>
  <c r="G85" i="1"/>
  <c r="D84" i="1" l="1"/>
  <c r="D159" i="1" s="1"/>
  <c r="G9" i="1"/>
  <c r="G84" i="1"/>
  <c r="G159" i="1" s="1"/>
</calcChain>
</file>

<file path=xl/sharedStrings.xml><?xml version="1.0" encoding="utf-8"?>
<sst xmlns="http://schemas.openxmlformats.org/spreadsheetml/2006/main" count="873" uniqueCount="673">
  <si>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</si>
  <si>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</si>
  <si>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</si>
  <si>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</si>
  <si>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</si>
  <si>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</si>
  <si>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</si>
  <si>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</si>
  <si>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</si>
  <si>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</si>
  <si>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</si>
  <si>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</si>
  <si>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</si>
  <si>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</si>
  <si>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</si>
  <si>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</si>
  <si>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</si>
  <si>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</si>
  <si>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</si>
  <si>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</si>
  <si>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</si>
  <si>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</si>
  <si>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</si>
  <si>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</si>
  <si>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</si>
  <si>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</si>
  <si>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</si>
  <si>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</si>
  <si>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</si>
  <si>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</si>
  <si>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</si>
  <si>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</si>
  <si>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</si>
  <si>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</si>
  <si>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</si>
  <si>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</si>
  <si>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</si>
  <si>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</si>
  <si>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</si>
  <si>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</si>
  <si>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</si>
  <si>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</si>
  <si>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</si>
  <si>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</si>
  <si>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</si>
  <si>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</si>
  <si>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</si>
  <si>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</si>
  <si>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</si>
  <si>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</si>
  <si>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</si>
  <si>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</si>
  <si>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</si>
  <si>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</si>
  <si>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</si>
  <si>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</si>
  <si>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</si>
  <si>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</si>
  <si>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</si>
  <si>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</si>
  <si>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</si>
  <si>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</si>
  <si>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</si>
  <si>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</si>
  <si>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</si>
  <si>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</si>
  <si>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</si>
  <si>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</si>
  <si>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</si>
  <si>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</si>
  <si>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</si>
  <si>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</si>
  <si>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</si>
  <si>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</si>
  <si>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</si>
  <si>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</si>
  <si>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</si>
  <si>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</si>
  <si>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</si>
  <si>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</si>
  <si>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</si>
  <si>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</si>
  <si>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</si>
  <si>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</si>
  <si>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</si>
  <si>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</si>
  <si>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</si>
  <si>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</si>
  <si>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</si>
  <si>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</si>
  <si>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</si>
  <si>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</si>
  <si>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</si>
  <si>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</si>
  <si>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</si>
  <si>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</si>
  <si>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</si>
  <si>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</si>
  <si>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</si>
  <si>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</si>
  <si>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</si>
  <si>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</si>
  <si>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</si>
  <si>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</si>
  <si>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</si>
  <si>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</si>
  <si>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</si>
  <si>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</si>
  <si>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</si>
  <si>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</si>
  <si>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</si>
  <si>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</si>
  <si>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</si>
  <si>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</si>
  <si>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</si>
  <si>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</si>
  <si>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</si>
  <si>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</si>
  <si>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</si>
  <si>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</si>
  <si>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</si>
  <si>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</si>
  <si>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</si>
  <si>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</si>
  <si>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</si>
  <si>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</si>
  <si>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</si>
  <si>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</si>
  <si>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</si>
  <si>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</si>
  <si>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</si>
  <si>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</si>
  <si>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</si>
  <si>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</si>
  <si>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</si>
  <si>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</si>
  <si>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</si>
  <si>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</si>
  <si>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</si>
  <si>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</si>
  <si>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</si>
  <si>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</si>
  <si>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</si>
  <si>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</si>
  <si>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</si>
  <si>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</si>
  <si>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</si>
  <si>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</si>
  <si>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</si>
  <si>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</si>
  <si>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</si>
  <si>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</si>
  <si>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</si>
  <si>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</si>
  <si>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</si>
  <si>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</si>
  <si>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</si>
  <si>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</si>
  <si>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</si>
  <si>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</si>
  <si>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</si>
  <si>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</si>
  <si>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</si>
  <si>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</si>
  <si>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</si>
  <si>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</si>
  <si>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</si>
  <si>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</si>
  <si>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</si>
  <si>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</si>
  <si>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</si>
  <si>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</si>
  <si>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</si>
  <si>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</si>
  <si>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</si>
  <si>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</si>
  <si>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</si>
  <si>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</si>
  <si>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</si>
  <si>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</si>
  <si>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</si>
  <si>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</si>
  <si>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</si>
  <si>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</si>
  <si>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</si>
  <si>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</si>
  <si>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</si>
  <si>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</si>
  <si>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</si>
  <si>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</si>
  <si>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</si>
  <si>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</si>
  <si>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</si>
  <si>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</si>
  <si>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</si>
  <si>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</si>
  <si>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</si>
  <si>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</si>
  <si>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</si>
  <si>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</si>
  <si>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</si>
  <si>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</si>
  <si>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</si>
  <si>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</si>
  <si>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</si>
  <si>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</si>
  <si>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</si>
  <si>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</si>
  <si>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</si>
  <si>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</si>
  <si>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</si>
  <si>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</si>
  <si>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</si>
  <si>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</si>
  <si>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</si>
  <si>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</si>
  <si>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</si>
  <si>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</si>
  <si>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</si>
  <si>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</si>
  <si>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</si>
  <si>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</si>
  <si>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</si>
  <si>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</si>
  <si>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</si>
  <si>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</si>
  <si>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</si>
  <si>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</si>
  <si>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</si>
  <si>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</si>
  <si>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</si>
  <si>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</si>
  <si>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</si>
  <si>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</si>
  <si>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</si>
  <si>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</si>
  <si>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</si>
  <si>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</si>
  <si>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</si>
  <si>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</si>
  <si>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</si>
  <si>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</si>
  <si>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</si>
  <si>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</si>
  <si>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</si>
  <si>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</si>
  <si>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</si>
  <si>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</si>
  <si>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</si>
  <si>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</si>
  <si>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</si>
  <si>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</si>
  <si>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</si>
  <si>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</si>
  <si>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</si>
  <si>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</si>
  <si>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</si>
  <si>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</si>
  <si>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</si>
  <si>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</si>
  <si>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</si>
  <si>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</si>
  <si>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</si>
  <si>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</si>
  <si>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</si>
  <si>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</si>
  <si>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</si>
  <si>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</si>
  <si>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</si>
  <si>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</si>
  <si>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</si>
  <si>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</si>
  <si>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</si>
  <si>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</si>
  <si>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</si>
  <si>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</si>
  <si>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</si>
  <si>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</si>
  <si>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</si>
  <si>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</si>
  <si>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</si>
  <si>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</si>
  <si>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</si>
  <si>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</si>
  <si>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</si>
  <si>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</si>
  <si>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</si>
  <si>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</si>
  <si>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</si>
  <si>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</si>
  <si>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</si>
  <si>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</si>
  <si>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</si>
  <si>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</si>
  <si>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</si>
  <si>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</si>
  <si>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</si>
  <si>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</si>
  <si>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</si>
  <si>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</si>
  <si>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</si>
  <si>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</si>
  <si>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</si>
  <si>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</si>
  <si>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</si>
  <si>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</si>
  <si>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</si>
  <si>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</si>
  <si>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</si>
  <si>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</si>
  <si>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</si>
  <si>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</si>
  <si>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</si>
  <si>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</si>
  <si>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</si>
  <si>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</si>
  <si>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</si>
  <si>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</si>
  <si>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</si>
  <si>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</si>
  <si>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</si>
  <si>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</si>
  <si>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</si>
  <si>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</si>
  <si>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</si>
  <si>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</si>
  <si>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</si>
  <si>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</si>
  <si>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</si>
  <si>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</si>
  <si>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</si>
  <si>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Municipio de Salvatierra, Gto.</t>
  </si>
  <si>
    <t>del 01 de Enero al 31 de Marzo de 2024</t>
  </si>
  <si>
    <t>31111M270010000 PRESIDENTE MUNICIPAL</t>
  </si>
  <si>
    <t>31111M270020000 SINDICO</t>
  </si>
  <si>
    <t>31111M270030000 REGIDORES</t>
  </si>
  <si>
    <t>31111M270040000 DIRECCION DE PRESIDENCIA</t>
  </si>
  <si>
    <t>31111M270050000 DIRECCION DE COMUNICACION SOCIAL E INFO</t>
  </si>
  <si>
    <t>31111M270060000 COORDINACION ATENCION AL MIGRANTE</t>
  </si>
  <si>
    <t>31111M270070000 COORDINACION ATENCION CIUDADANA</t>
  </si>
  <si>
    <t>31111M270080000 COORDINACION DE JUVENTUD</t>
  </si>
  <si>
    <t>31111M270090100 DESPACHO DE SECRETARIA DEL H AYUNTAMIENT</t>
  </si>
  <si>
    <t>31111M270090200 JEFATURA ARCHIVO HISTORICO</t>
  </si>
  <si>
    <t>31111M270090300 JEFATURA JUZGADO ADMINISTRATIVO</t>
  </si>
  <si>
    <t>31111M270090400 JEFATURA MUSEO DE LA CIUDAD</t>
  </si>
  <si>
    <t>31111M270090500 JEFATURA DERECHOS HUMANOS</t>
  </si>
  <si>
    <t>31111M270090600 JEFATURA RECLUTAMIENTO</t>
  </si>
  <si>
    <t>31111M270100000 DIRECCION DE FISCALIZACION Y ALCOHOLES</t>
  </si>
  <si>
    <t>31111M270110000 DIRECCION DE JURIDICO</t>
  </si>
  <si>
    <t>31111M270120000 UNIDAD DE TRANSPARENCIA</t>
  </si>
  <si>
    <t>31111M270130000 TESORERIA</t>
  </si>
  <si>
    <t>31111M270140000 DIRECCION DE CATASTRO</t>
  </si>
  <si>
    <t>31111M270150000 CONTRALORIA</t>
  </si>
  <si>
    <t>31111M270160000 DIRECCION DE OBRAS PUBLICAS</t>
  </si>
  <si>
    <t>31111M270170100 DESPACHO DE SERVICIOS PUBLICOS</t>
  </si>
  <si>
    <t>31111M270170200 JEFATURA ALUMBRADO PUBLICO</t>
  </si>
  <si>
    <t>31111M270170300 JEFATURA ASEO PUBLICO</t>
  </si>
  <si>
    <t>31111M270170400 JEFATURA MERCADO</t>
  </si>
  <si>
    <t>31111M270170500 JEFATURA PANTEONES</t>
  </si>
  <si>
    <t>31111M270170600 JEFATURA PARQUES Y JARDINES</t>
  </si>
  <si>
    <t>31111M270170700 JEFATURA RASTRO</t>
  </si>
  <si>
    <t>31111M270170800 JEFATURA ADMON PARQUE EL SABINAL</t>
  </si>
  <si>
    <t>31111M270180000 DIRECCION DE DESARROLLO SOCIAL</t>
  </si>
  <si>
    <t>31111M270190100 DESPACHO DE SALUD PUBLICA</t>
  </si>
  <si>
    <t>31111M270200000 DIRECCION DE PLANEACION URBANA</t>
  </si>
  <si>
    <t>31111M270210000 DIRECCION DE DESARROLLO RURAL</t>
  </si>
  <si>
    <t>31111M270220000 COORDINACION DEL INSTITUTO DE LA MUJER</t>
  </si>
  <si>
    <t>31111M270230100 DESPACHO DIRECCION DE SEGURIDAD PUBLICA</t>
  </si>
  <si>
    <t>31111M270230200 SUBDIRECCION MOVILIDAD Y TRANSPORTE PUB</t>
  </si>
  <si>
    <t>31111M270240000 DIRECCION DE PROTECCION CIVIL</t>
  </si>
  <si>
    <t>31111M270250000 DIRECCION DE DESARROLLO ECONOMICO</t>
  </si>
  <si>
    <t>31111M270260100 DESPACHO DE LA DIRECCION DE TURISMO</t>
  </si>
  <si>
    <t>31111M270270000 DIRECCION DE DES URBANO Y MEDIO AMBIENTE</t>
  </si>
  <si>
    <t>31111M270280000 COORDINACION DE FOMENTO DEPORTIVO</t>
  </si>
  <si>
    <t>31111M270290000 COORDINACION DE EDUCACION</t>
  </si>
  <si>
    <t>31111M270300000 DIRECCION DE OFICIALIA MAYOR</t>
  </si>
  <si>
    <t>31111M270310000 DIRECCION DE CASA DE CULTURA</t>
  </si>
  <si>
    <t>31111M270900100 SISTEMA DIF SALVATIERRA</t>
  </si>
  <si>
    <t>Formato 1 Estado de Situación Financiera Detallado - LDF</t>
  </si>
  <si>
    <t>Estado de Situación Financiera Detallado - LDF</t>
  </si>
  <si>
    <t>al 31 de Diciembre de 2023 y al 31 de Marzo de 2024</t>
  </si>
  <si>
    <t xml:space="preserve">   Concepto (c)</t>
  </si>
  <si>
    <t>31 de diciembre de 2023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</si>
  <si>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</si>
  <si>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</si>
  <si>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</si>
  <si>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</si>
  <si>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</si>
  <si>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</si>
  <si>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</si>
  <si>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</si>
  <si>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</si>
  <si>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</si>
  <si>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</si>
  <si>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</si>
  <si>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</si>
  <si>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</si>
  <si>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</si>
  <si>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</si>
  <si>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</si>
  <si>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</si>
  <si>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</si>
  <si>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</si>
  <si>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</si>
  <si>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</si>
  <si>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</si>
  <si>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</si>
  <si>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</si>
  <si>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</si>
  <si>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</si>
  <si>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</si>
  <si>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</si>
  <si>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</si>
  <si>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</si>
  <si>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</si>
  <si>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</si>
  <si>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</si>
  <si>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</si>
  <si>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</si>
  <si>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</si>
  <si>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</si>
  <si>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</si>
  <si>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</si>
  <si>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</si>
  <si>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</si>
  <si>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</si>
  <si>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</si>
  <si>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</si>
  <si>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</si>
  <si>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</si>
  <si>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</si>
  <si>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</si>
  <si>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</si>
  <si>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</si>
  <si>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</si>
  <si>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</si>
  <si>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</si>
  <si>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</si>
  <si>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</si>
  <si>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</si>
  <si>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</si>
  <si>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</si>
  <si>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</si>
  <si>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</si>
  <si>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</si>
  <si>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</si>
  <si>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</si>
  <si>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</si>
  <si>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</si>
  <si>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</si>
  <si>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</si>
  <si>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</si>
  <si>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</si>
  <si>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</si>
  <si>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</si>
  <si>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</si>
  <si>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</si>
  <si>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</si>
  <si>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</si>
  <si>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</si>
  <si>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</si>
  <si>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</si>
  <si>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</si>
  <si>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</si>
  <si>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</si>
  <si>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</si>
  <si>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</si>
  <si>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</si>
  <si>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</si>
  <si>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</si>
  <si>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</si>
  <si>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</si>
  <si>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</si>
  <si>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</si>
  <si>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</si>
  <si>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</si>
  <si>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</si>
  <si>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</si>
  <si>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</si>
  <si>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</si>
  <si>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</si>
  <si>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</si>
  <si>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</si>
  <si>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</si>
  <si>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</si>
  <si>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</si>
  <si>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</si>
  <si>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</si>
  <si>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</si>
  <si>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</si>
  <si>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</si>
  <si>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</si>
  <si>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</si>
  <si>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</si>
  <si>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</si>
  <si>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</si>
  <si>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</si>
  <si>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</si>
  <si>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</si>
  <si>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</si>
  <si>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</si>
  <si>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</si>
  <si>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2023 y al 31 de Marzo de 2024</t>
  </si>
  <si>
    <t>Denominación de la Deuda Pública y Otros Pasivos (c)</t>
  </si>
  <si>
    <t>Saldo al 31 de diciembre de 2023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</si>
  <si>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</si>
  <si>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</si>
  <si>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</si>
  <si>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</si>
  <si>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</si>
  <si>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</si>
  <si>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</si>
  <si>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</si>
  <si>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</si>
  <si>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</si>
  <si>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</si>
  <si>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</si>
  <si>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</si>
  <si>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</si>
  <si>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</si>
  <si>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</si>
  <si>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</si>
  <si>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</si>
  <si>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</si>
  <si>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</si>
  <si>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</si>
  <si>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</si>
  <si>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</si>
  <si>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</si>
  <si>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</si>
  <si>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</rPr>
      <t>1</t>
    </r>
    <r>
      <rPr>
        <sz val="12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</si>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</sst>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dd/mm/yyyy;@"/>
  </numFmts>
  <fonts count="1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/>
  </cellStyleXfs>
  <cellXfs count="166">
    <xf numFmtId="0" fontId="0" fillId="0" borderId="0" xfId="0"/>
    <xf numFmtId="0" fontId="0" fillId="2" borderId="1" xfId="0" applyFill="1" applyBorder="1" applyAlignment="1">
      <alignment horizontal="left" indent="9"/>
    </xf>
    <xf numFmtId="0" fontId="0" fillId="2" borderId="1" xfId="0" applyFill="1" applyBorder="1" applyAlignment="1">
      <alignment horizontal="left" indent="3"/>
    </xf>
    <xf numFmtId="0" fontId="9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horizontal="left" vertical="center" indent="3"/>
    </xf>
    <xf numFmtId="0" fontId="9" fillId="0" borderId="4" xfId="0" applyFont="1" applyBorder="1" applyAlignment="1">
      <alignment horizontal="left" vertical="center" indent="3"/>
    </xf>
    <xf numFmtId="0" fontId="9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 indent="9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horizontal="left" vertical="center" wrapText="1" indent="6"/>
    </xf>
    <xf numFmtId="0" fontId="0" fillId="0" borderId="1" xfId="0" applyBorder="1" applyAlignment="1">
      <alignment horizontal="left" vertical="center" wrapText="1" indent="9"/>
    </xf>
    <xf numFmtId="0" fontId="9" fillId="0" borderId="1" xfId="0" applyFont="1" applyBorder="1" applyAlignment="1">
      <alignment horizontal="left" indent="3"/>
    </xf>
    <xf numFmtId="0" fontId="9" fillId="3" borderId="6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 vertical="top"/>
    </xf>
    <xf numFmtId="0" fontId="11" fillId="0" borderId="7" xfId="3" applyFont="1" applyBorder="1" applyAlignment="1">
      <alignment horizontal="left" vertical="top"/>
    </xf>
    <xf numFmtId="0" fontId="12" fillId="0" borderId="7" xfId="3" applyFont="1" applyBorder="1" applyAlignment="1">
      <alignment horizontal="left"/>
    </xf>
    <xf numFmtId="43" fontId="5" fillId="0" borderId="3" xfId="1" applyFont="1" applyBorder="1"/>
    <xf numFmtId="164" fontId="5" fillId="0" borderId="3" xfId="1" applyNumberFormat="1" applyFont="1" applyBorder="1" applyAlignment="1">
      <alignment vertical="center"/>
    </xf>
    <xf numFmtId="164" fontId="5" fillId="0" borderId="8" xfId="1" applyNumberFormat="1" applyFont="1" applyFill="1" applyBorder="1"/>
    <xf numFmtId="164" fontId="5" fillId="0" borderId="8" xfId="1" applyNumberFormat="1" applyFont="1" applyBorder="1" applyAlignment="1">
      <alignment horizontal="center"/>
    </xf>
    <xf numFmtId="165" fontId="9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 applyProtection="1">
      <alignment vertical="center"/>
      <protection locked="0"/>
    </xf>
    <xf numFmtId="165" fontId="5" fillId="2" borderId="1" xfId="1" applyNumberFormat="1" applyFont="1" applyFill="1" applyBorder="1" applyAlignment="1">
      <alignment vertical="center"/>
    </xf>
    <xf numFmtId="165" fontId="9" fillId="0" borderId="4" xfId="1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>
      <alignment vertical="center"/>
    </xf>
    <xf numFmtId="165" fontId="9" fillId="0" borderId="1" xfId="1" applyNumberFormat="1" applyFont="1" applyFill="1" applyBorder="1" applyAlignment="1" applyProtection="1">
      <alignment vertical="center"/>
      <protection locked="0"/>
    </xf>
    <xf numFmtId="165" fontId="9" fillId="0" borderId="9" xfId="1" applyNumberFormat="1" applyFont="1" applyFill="1" applyBorder="1" applyAlignment="1" applyProtection="1">
      <alignment vertical="center"/>
      <protection locked="0"/>
    </xf>
    <xf numFmtId="165" fontId="5" fillId="0" borderId="10" xfId="1" applyNumberFormat="1" applyFont="1" applyFill="1" applyBorder="1" applyAlignment="1" applyProtection="1">
      <alignment vertical="center"/>
      <protection locked="0"/>
    </xf>
    <xf numFmtId="165" fontId="9" fillId="0" borderId="10" xfId="1" applyNumberFormat="1" applyFont="1" applyFill="1" applyBorder="1" applyAlignment="1" applyProtection="1">
      <alignment vertical="center"/>
      <protection locked="0"/>
    </xf>
    <xf numFmtId="165" fontId="5" fillId="0" borderId="10" xfId="1" applyNumberFormat="1" applyFont="1" applyFill="1" applyBorder="1" applyAlignment="1" applyProtection="1">
      <alignment vertical="center" wrapText="1"/>
      <protection locked="0"/>
    </xf>
    <xf numFmtId="165" fontId="5" fillId="0" borderId="10" xfId="1" applyNumberFormat="1" applyFont="1" applyFill="1" applyBorder="1" applyAlignment="1">
      <alignment vertical="center"/>
    </xf>
    <xf numFmtId="165" fontId="9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 indent="6"/>
      <protection locked="0"/>
    </xf>
    <xf numFmtId="0" fontId="9" fillId="3" borderId="5" xfId="0" applyFont="1" applyFill="1" applyBorder="1" applyAlignment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left" vertical="center" indent="2"/>
    </xf>
    <xf numFmtId="0" fontId="9" fillId="0" borderId="1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0" fontId="0" fillId="0" borderId="1" xfId="0" applyBorder="1" applyAlignment="1">
      <alignment horizontal="left" vertical="center" indent="3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5"/>
    </xf>
    <xf numFmtId="49" fontId="0" fillId="0" borderId="10" xfId="0" applyNumberFormat="1" applyBorder="1" applyAlignment="1">
      <alignment horizontal="left" vertical="center" indent="5"/>
    </xf>
    <xf numFmtId="3" fontId="5" fillId="0" borderId="1" xfId="1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vertical="center"/>
    </xf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49" fontId="9" fillId="0" borderId="10" xfId="0" applyNumberFormat="1" applyFont="1" applyBorder="1" applyAlignment="1">
      <alignment horizontal="left" vertical="center" indent="2"/>
    </xf>
    <xf numFmtId="49" fontId="0" fillId="0" borderId="10" xfId="0" applyNumberFormat="1" applyBorder="1" applyAlignment="1">
      <alignment horizontal="left" indent="3"/>
    </xf>
    <xf numFmtId="49" fontId="9" fillId="0" borderId="10" xfId="0" applyNumberFormat="1" applyFont="1" applyBorder="1" applyAlignment="1">
      <alignment horizontal="left" indent="2"/>
    </xf>
    <xf numFmtId="2" fontId="0" fillId="0" borderId="1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left" vertical="center" indent="2"/>
    </xf>
    <xf numFmtId="0" fontId="0" fillId="0" borderId="1" xfId="0" applyBorder="1"/>
    <xf numFmtId="0" fontId="0" fillId="0" borderId="3" xfId="0" applyBorder="1"/>
    <xf numFmtId="3" fontId="0" fillId="0" borderId="3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 indent="3"/>
    </xf>
    <xf numFmtId="165" fontId="9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5"/>
    </xf>
    <xf numFmtId="165" fontId="5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indent="7"/>
    </xf>
    <xf numFmtId="165" fontId="5" fillId="0" borderId="1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Fill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6" fillId="0" borderId="3" xfId="0" applyFont="1" applyBorder="1" applyAlignment="1">
      <alignment vertical="center"/>
    </xf>
    <xf numFmtId="165" fontId="5" fillId="0" borderId="3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3" xfId="0" applyFont="1" applyBorder="1"/>
    <xf numFmtId="0" fontId="0" fillId="0" borderId="1" xfId="0" applyBorder="1" applyAlignment="1">
      <alignment horizontal="left" indent="3"/>
    </xf>
    <xf numFmtId="0" fontId="0" fillId="3" borderId="15" xfId="0" applyFill="1" applyBorder="1" applyAlignment="1">
      <alignment vertical="center"/>
    </xf>
    <xf numFmtId="165" fontId="0" fillId="3" borderId="15" xfId="0" applyNumberFormat="1" applyFill="1" applyBorder="1" applyAlignment="1">
      <alignment vertical="center"/>
    </xf>
    <xf numFmtId="0" fontId="0" fillId="0" borderId="1" xfId="0" applyBorder="1" applyAlignment="1" applyProtection="1">
      <alignment horizontal="left" vertical="center" indent="4"/>
      <protection locked="0"/>
    </xf>
    <xf numFmtId="166" fontId="0" fillId="0" borderId="1" xfId="0" applyNumberFormat="1" applyBorder="1" applyAlignment="1" applyProtection="1">
      <alignment vertical="center"/>
      <protection locked="0"/>
    </xf>
    <xf numFmtId="165" fontId="0" fillId="0" borderId="1" xfId="0" applyNumberForma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16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3" fontId="5" fillId="0" borderId="3" xfId="1" applyFont="1" applyFill="1" applyBorder="1"/>
    <xf numFmtId="0" fontId="9" fillId="3" borderId="2" xfId="0" applyFont="1" applyFill="1" applyBorder="1" applyAlignment="1">
      <alignment horizontal="left" vertical="center" wrapText="1" indent="3"/>
    </xf>
    <xf numFmtId="3" fontId="9" fillId="0" borderId="1" xfId="1" applyNumberFormat="1" applyFont="1" applyFill="1" applyBorder="1" applyProtection="1">
      <protection locked="0"/>
    </xf>
    <xf numFmtId="3" fontId="5" fillId="0" borderId="1" xfId="1" applyNumberFormat="1" applyFont="1" applyFill="1" applyBorder="1" applyProtection="1">
      <protection locked="0"/>
    </xf>
    <xf numFmtId="3" fontId="5" fillId="0" borderId="1" xfId="1" applyNumberFormat="1" applyFont="1" applyFill="1" applyBorder="1"/>
    <xf numFmtId="3" fontId="13" fillId="3" borderId="15" xfId="1" applyNumberFormat="1" applyFont="1" applyFill="1" applyBorder="1" applyAlignment="1"/>
    <xf numFmtId="3" fontId="14" fillId="3" borderId="15" xfId="1" applyNumberFormat="1" applyFont="1" applyFill="1" applyBorder="1" applyAlignment="1"/>
    <xf numFmtId="3" fontId="9" fillId="0" borderId="1" xfId="1" applyNumberFormat="1" applyFont="1" applyFill="1" applyBorder="1"/>
    <xf numFmtId="0" fontId="9" fillId="0" borderId="1" xfId="0" applyFont="1" applyBorder="1" applyAlignment="1">
      <alignment horizontal="left" vertical="center" wrapText="1" indent="3"/>
    </xf>
    <xf numFmtId="0" fontId="9" fillId="0" borderId="3" xfId="0" applyFont="1" applyBorder="1" applyAlignment="1">
      <alignment horizontal="left" vertical="center" wrapText="1" indent="3"/>
    </xf>
    <xf numFmtId="4" fontId="0" fillId="0" borderId="3" xfId="0" applyNumberFormat="1" applyBorder="1"/>
    <xf numFmtId="2" fontId="0" fillId="0" borderId="0" xfId="0" applyNumberFormat="1"/>
    <xf numFmtId="2" fontId="9" fillId="3" borderId="2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indent="3"/>
    </xf>
    <xf numFmtId="4" fontId="5" fillId="0" borderId="3" xfId="1" applyNumberFormat="1" applyFont="1" applyFill="1" applyBorder="1" applyAlignment="1">
      <alignment vertical="center"/>
    </xf>
    <xf numFmtId="0" fontId="0" fillId="0" borderId="4" xfId="0" applyBorder="1" applyAlignment="1">
      <alignment horizontal="left" vertical="center" indent="6"/>
    </xf>
    <xf numFmtId="3" fontId="5" fillId="0" borderId="4" xfId="1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horizontal="left" vertical="center" wrapText="1" indent="9"/>
    </xf>
    <xf numFmtId="0" fontId="0" fillId="0" borderId="1" xfId="0" applyBorder="1" applyAlignment="1">
      <alignment horizontal="left" vertical="center" indent="12"/>
    </xf>
    <xf numFmtId="3" fontId="14" fillId="3" borderId="15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4" fontId="0" fillId="0" borderId="0" xfId="0" applyNumberFormat="1"/>
    <xf numFmtId="3" fontId="0" fillId="0" borderId="4" xfId="0" applyNumberFormat="1" applyBorder="1" applyProtection="1">
      <protection locked="0"/>
    </xf>
    <xf numFmtId="3" fontId="14" fillId="3" borderId="15" xfId="1" applyNumberFormat="1" applyFont="1" applyFill="1" applyBorder="1"/>
    <xf numFmtId="4" fontId="5" fillId="0" borderId="3" xfId="1" applyNumberFormat="1" applyFont="1" applyFill="1" applyBorder="1"/>
    <xf numFmtId="164" fontId="5" fillId="0" borderId="1" xfId="1" applyNumberFormat="1" applyFont="1" applyFill="1" applyBorder="1"/>
    <xf numFmtId="0" fontId="0" fillId="0" borderId="1" xfId="0" applyBorder="1" applyAlignment="1">
      <alignment horizontal="left" indent="6"/>
    </xf>
    <xf numFmtId="3" fontId="5" fillId="3" borderId="15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 indent="3"/>
    </xf>
    <xf numFmtId="3" fontId="5" fillId="0" borderId="3" xfId="1" applyNumberFormat="1" applyFont="1" applyFill="1" applyBorder="1"/>
    <xf numFmtId="3" fontId="5" fillId="0" borderId="0" xfId="1" applyNumberFormat="1" applyFont="1"/>
    <xf numFmtId="3" fontId="5" fillId="0" borderId="0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5" fillId="0" borderId="11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7" fillId="0" borderId="11" xfId="0" applyFont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indent="6"/>
    </xf>
    <xf numFmtId="165" fontId="5" fillId="4" borderId="1" xfId="1" applyNumberFormat="1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left" indent="3"/>
    </xf>
    <xf numFmtId="0" fontId="9" fillId="4" borderId="1" xfId="0" applyFont="1" applyFill="1" applyBorder="1" applyAlignment="1">
      <alignment horizontal="left" vertical="center" indent="3"/>
    </xf>
    <xf numFmtId="0" fontId="9" fillId="4" borderId="4" xfId="0" applyFont="1" applyFill="1" applyBorder="1" applyAlignment="1">
      <alignment horizontal="left" vertical="center" indent="3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view="pageBreakPreview" zoomScale="60" zoomScaleNormal="80" workbookViewId="0">
      <selection activeCell="B8" sqref="B8"/>
    </sheetView>
  </sheetViews>
  <sheetFormatPr baseColWidth="10" defaultRowHeight="15"/>
  <cols>
    <col min="1" max="1" width="71" customWidth="1"/>
    <col min="2" max="3" width="11.140625" bestFit="1" customWidth="1"/>
    <col min="4" max="4" width="92.140625" bestFit="1" customWidth="1"/>
    <col min="5" max="6" width="11.140625" bestFit="1" customWidth="1"/>
    <col min="7" max="7" width="11.5703125" customWidth="1"/>
  </cols>
  <sheetData>
    <row r="1" spans="1:6" ht="21">
      <c r="A1" s="135" t="s">
        <v>378</v>
      </c>
      <c r="B1" s="135"/>
      <c r="C1" s="135"/>
      <c r="D1" s="135"/>
      <c r="E1" s="135"/>
      <c r="F1" s="135"/>
    </row>
    <row r="2" spans="1:6">
      <c r="A2" s="136" t="s">
        <v>331</v>
      </c>
      <c r="B2" s="137"/>
      <c r="C2" s="137"/>
      <c r="D2" s="137"/>
      <c r="E2" s="137"/>
      <c r="F2" s="138"/>
    </row>
    <row r="3" spans="1:6">
      <c r="A3" s="139" t="s">
        <v>379</v>
      </c>
      <c r="B3" s="140"/>
      <c r="C3" s="140"/>
      <c r="D3" s="140"/>
      <c r="E3" s="140"/>
      <c r="F3" s="141"/>
    </row>
    <row r="4" spans="1:6">
      <c r="A4" s="139" t="s">
        <v>380</v>
      </c>
      <c r="B4" s="140"/>
      <c r="C4" s="140"/>
      <c r="D4" s="140"/>
      <c r="E4" s="140"/>
      <c r="F4" s="141"/>
    </row>
    <row r="5" spans="1:6">
      <c r="A5" s="142" t="s">
        <v>3</v>
      </c>
      <c r="B5" s="143"/>
      <c r="C5" s="143"/>
      <c r="D5" s="143"/>
      <c r="E5" s="143"/>
      <c r="F5" s="144"/>
    </row>
    <row r="6" spans="1:6" ht="45">
      <c r="A6" s="45" t="s">
        <v>381</v>
      </c>
      <c r="B6" s="46">
        <v>2024</v>
      </c>
      <c r="C6" s="47" t="s">
        <v>382</v>
      </c>
      <c r="D6" s="48" t="s">
        <v>4</v>
      </c>
      <c r="E6" s="46">
        <v>2024</v>
      </c>
      <c r="F6" s="47" t="s">
        <v>382</v>
      </c>
    </row>
    <row r="7" spans="1:6">
      <c r="A7" s="49" t="s">
        <v>383</v>
      </c>
      <c r="B7" s="14"/>
      <c r="C7" s="14"/>
      <c r="D7" s="50" t="s">
        <v>384</v>
      </c>
      <c r="E7" s="14"/>
      <c r="F7" s="14"/>
    </row>
    <row r="8" spans="1:6">
      <c r="A8" s="49" t="s">
        <v>385</v>
      </c>
      <c r="B8" s="14"/>
      <c r="C8" s="14"/>
      <c r="D8" s="50" t="s">
        <v>386</v>
      </c>
      <c r="E8" s="14"/>
      <c r="F8" s="14"/>
    </row>
    <row r="9" spans="1:6">
      <c r="A9" s="51" t="s">
        <v>387</v>
      </c>
      <c r="B9" s="52">
        <f>SUM(B10:B16)</f>
        <v>112186013.29000001</v>
      </c>
      <c r="C9" s="52">
        <f>SUM(C10:C16)</f>
        <v>152227315.44</v>
      </c>
      <c r="D9" s="53" t="s">
        <v>388</v>
      </c>
      <c r="E9" s="52">
        <f>SUM(E10:E18)</f>
        <v>20787632.779999997</v>
      </c>
      <c r="F9" s="52">
        <f>SUM(F10:F18)</f>
        <v>33193889.550000004</v>
      </c>
    </row>
    <row r="10" spans="1:6">
      <c r="A10" s="54" t="s">
        <v>389</v>
      </c>
      <c r="B10" s="52">
        <v>0</v>
      </c>
      <c r="C10" s="52">
        <v>0</v>
      </c>
      <c r="D10" s="55" t="s">
        <v>390</v>
      </c>
      <c r="E10" s="52">
        <v>1273839.92</v>
      </c>
      <c r="F10" s="52">
        <v>1266409.92</v>
      </c>
    </row>
    <row r="11" spans="1:6">
      <c r="A11" s="54" t="s">
        <v>391</v>
      </c>
      <c r="B11" s="52">
        <v>111185872.98</v>
      </c>
      <c r="C11" s="52">
        <v>151227175.13</v>
      </c>
      <c r="D11" s="55" t="s">
        <v>392</v>
      </c>
      <c r="E11" s="52">
        <v>4307968.5999999996</v>
      </c>
      <c r="F11" s="52">
        <v>13563708.49</v>
      </c>
    </row>
    <row r="12" spans="1:6">
      <c r="A12" s="54" t="s">
        <v>393</v>
      </c>
      <c r="B12" s="52">
        <v>0</v>
      </c>
      <c r="C12" s="52">
        <v>0</v>
      </c>
      <c r="D12" s="55" t="s">
        <v>394</v>
      </c>
      <c r="E12" s="52">
        <v>7738891.8499999996</v>
      </c>
      <c r="F12" s="52">
        <v>8236148.5</v>
      </c>
    </row>
    <row r="13" spans="1:6">
      <c r="A13" s="54" t="s">
        <v>395</v>
      </c>
      <c r="B13" s="52">
        <v>1000140.31</v>
      </c>
      <c r="C13" s="52">
        <v>1000140.31</v>
      </c>
      <c r="D13" s="55" t="s">
        <v>396</v>
      </c>
      <c r="E13" s="52">
        <v>0</v>
      </c>
      <c r="F13" s="52">
        <v>0</v>
      </c>
    </row>
    <row r="14" spans="1:6">
      <c r="A14" s="54" t="s">
        <v>397</v>
      </c>
      <c r="B14" s="52">
        <v>0</v>
      </c>
      <c r="C14" s="52">
        <v>0</v>
      </c>
      <c r="D14" s="55" t="s">
        <v>398</v>
      </c>
      <c r="E14" s="52">
        <v>2293275.69</v>
      </c>
      <c r="F14" s="52">
        <v>2293275.69</v>
      </c>
    </row>
    <row r="15" spans="1:6">
      <c r="A15" s="54" t="s">
        <v>399</v>
      </c>
      <c r="B15" s="52">
        <v>0</v>
      </c>
      <c r="C15" s="52">
        <v>0</v>
      </c>
      <c r="D15" s="55" t="s">
        <v>400</v>
      </c>
      <c r="E15" s="52">
        <v>0</v>
      </c>
      <c r="F15" s="52">
        <v>0</v>
      </c>
    </row>
    <row r="16" spans="1:6">
      <c r="A16" s="54" t="s">
        <v>401</v>
      </c>
      <c r="B16" s="52">
        <v>0</v>
      </c>
      <c r="C16" s="52">
        <v>0</v>
      </c>
      <c r="D16" s="55" t="s">
        <v>402</v>
      </c>
      <c r="E16" s="52">
        <v>4212055.72</v>
      </c>
      <c r="F16" s="52">
        <v>6242125.9400000004</v>
      </c>
    </row>
    <row r="17" spans="1:6">
      <c r="A17" s="51" t="s">
        <v>403</v>
      </c>
      <c r="B17" s="52">
        <f>SUM(B18:B24)</f>
        <v>6919275.6500000004</v>
      </c>
      <c r="C17" s="52">
        <f>SUM(C18:C24)</f>
        <v>6410571.9100000001</v>
      </c>
      <c r="D17" s="55" t="s">
        <v>404</v>
      </c>
      <c r="E17" s="52">
        <v>0</v>
      </c>
      <c r="F17" s="52">
        <v>0</v>
      </c>
    </row>
    <row r="18" spans="1:6">
      <c r="A18" s="54" t="s">
        <v>405</v>
      </c>
      <c r="B18" s="52">
        <v>0</v>
      </c>
      <c r="C18" s="52">
        <v>0</v>
      </c>
      <c r="D18" s="55" t="s">
        <v>406</v>
      </c>
      <c r="E18" s="52">
        <v>961601</v>
      </c>
      <c r="F18" s="52">
        <v>1592221.01</v>
      </c>
    </row>
    <row r="19" spans="1:6">
      <c r="A19" s="54" t="s">
        <v>407</v>
      </c>
      <c r="B19" s="52">
        <v>2762506.2400000002</v>
      </c>
      <c r="C19" s="52">
        <v>2767936.5</v>
      </c>
      <c r="D19" s="53" t="s">
        <v>408</v>
      </c>
      <c r="E19" s="52">
        <f>SUM(E20:E22)</f>
        <v>0</v>
      </c>
      <c r="F19" s="52">
        <f>SUM(F20:F22)</f>
        <v>0</v>
      </c>
    </row>
    <row r="20" spans="1:6">
      <c r="A20" s="54" t="s">
        <v>409</v>
      </c>
      <c r="B20" s="52">
        <v>1129829.05</v>
      </c>
      <c r="C20" s="52">
        <v>627695.05000000005</v>
      </c>
      <c r="D20" s="55" t="s">
        <v>410</v>
      </c>
      <c r="E20" s="52">
        <v>0</v>
      </c>
      <c r="F20" s="52">
        <v>0</v>
      </c>
    </row>
    <row r="21" spans="1:6">
      <c r="A21" s="54" t="s">
        <v>411</v>
      </c>
      <c r="B21" s="52">
        <v>289522.36</v>
      </c>
      <c r="C21" s="52">
        <v>289522.36</v>
      </c>
      <c r="D21" s="55" t="s">
        <v>412</v>
      </c>
      <c r="E21" s="52">
        <v>0</v>
      </c>
      <c r="F21" s="52">
        <v>0</v>
      </c>
    </row>
    <row r="22" spans="1:6">
      <c r="A22" s="54" t="s">
        <v>413</v>
      </c>
      <c r="B22" s="52">
        <v>34500</v>
      </c>
      <c r="C22" s="52">
        <v>22500</v>
      </c>
      <c r="D22" s="55" t="s">
        <v>414</v>
      </c>
      <c r="E22" s="52">
        <v>0</v>
      </c>
      <c r="F22" s="52">
        <v>0</v>
      </c>
    </row>
    <row r="23" spans="1:6">
      <c r="A23" s="54" t="s">
        <v>415</v>
      </c>
      <c r="B23" s="52">
        <v>0</v>
      </c>
      <c r="C23" s="52">
        <v>0</v>
      </c>
      <c r="D23" s="53" t="s">
        <v>416</v>
      </c>
      <c r="E23" s="52">
        <f>E24+E25</f>
        <v>-7300000</v>
      </c>
      <c r="F23" s="52">
        <f>F24+F25</f>
        <v>-13000000</v>
      </c>
    </row>
    <row r="24" spans="1:6">
      <c r="A24" s="54" t="s">
        <v>417</v>
      </c>
      <c r="B24" s="52">
        <v>2702918</v>
      </c>
      <c r="C24" s="52">
        <v>2702918</v>
      </c>
      <c r="D24" s="55" t="s">
        <v>418</v>
      </c>
      <c r="E24" s="52">
        <v>-7300000</v>
      </c>
      <c r="F24" s="52">
        <v>-13000000</v>
      </c>
    </row>
    <row r="25" spans="1:6">
      <c r="A25" s="51" t="s">
        <v>419</v>
      </c>
      <c r="B25" s="52">
        <f>SUM(B26:B30)</f>
        <v>89489762.780000001</v>
      </c>
      <c r="C25" s="52">
        <f>SUM(C26:C30)</f>
        <v>27792455.77</v>
      </c>
      <c r="D25" s="55" t="s">
        <v>420</v>
      </c>
      <c r="E25" s="52">
        <v>0</v>
      </c>
      <c r="F25" s="52">
        <v>0</v>
      </c>
    </row>
    <row r="26" spans="1:6">
      <c r="A26" s="54" t="s">
        <v>421</v>
      </c>
      <c r="B26" s="52">
        <v>3811728.74</v>
      </c>
      <c r="C26" s="52">
        <v>3811728.74</v>
      </c>
      <c r="D26" s="53" t="s">
        <v>422</v>
      </c>
      <c r="E26" s="52">
        <v>0</v>
      </c>
      <c r="F26" s="52">
        <v>0</v>
      </c>
    </row>
    <row r="27" spans="1:6">
      <c r="A27" s="54" t="s">
        <v>423</v>
      </c>
      <c r="B27" s="52">
        <v>424999.99</v>
      </c>
      <c r="C27" s="52">
        <v>424999.99</v>
      </c>
      <c r="D27" s="53" t="s">
        <v>424</v>
      </c>
      <c r="E27" s="52">
        <f>SUM(E28:E30)</f>
        <v>13000000</v>
      </c>
      <c r="F27" s="52">
        <f>SUM(F28:F30)</f>
        <v>24400000</v>
      </c>
    </row>
    <row r="28" spans="1:6">
      <c r="A28" s="54" t="s">
        <v>425</v>
      </c>
      <c r="B28" s="52">
        <v>0</v>
      </c>
      <c r="C28" s="52">
        <v>0</v>
      </c>
      <c r="D28" s="55" t="s">
        <v>426</v>
      </c>
      <c r="E28" s="52">
        <v>0</v>
      </c>
      <c r="F28" s="52">
        <v>0</v>
      </c>
    </row>
    <row r="29" spans="1:6">
      <c r="A29" s="54" t="s">
        <v>427</v>
      </c>
      <c r="B29" s="52">
        <v>85253034.049999997</v>
      </c>
      <c r="C29" s="52">
        <v>23555727.039999999</v>
      </c>
      <c r="D29" s="55" t="s">
        <v>428</v>
      </c>
      <c r="E29" s="52">
        <v>0</v>
      </c>
      <c r="F29" s="52">
        <v>0</v>
      </c>
    </row>
    <row r="30" spans="1:6">
      <c r="A30" s="54" t="s">
        <v>429</v>
      </c>
      <c r="B30" s="52">
        <v>0</v>
      </c>
      <c r="C30" s="52">
        <v>0</v>
      </c>
      <c r="D30" s="55" t="s">
        <v>430</v>
      </c>
      <c r="E30" s="52">
        <v>13000000</v>
      </c>
      <c r="F30" s="52">
        <v>24400000</v>
      </c>
    </row>
    <row r="31" spans="1:6">
      <c r="A31" s="51" t="s">
        <v>431</v>
      </c>
      <c r="B31" s="52">
        <f>SUM(B32:B36)</f>
        <v>0</v>
      </c>
      <c r="C31" s="52">
        <f>SUM(C32:C36)</f>
        <v>0</v>
      </c>
      <c r="D31" s="53" t="s">
        <v>432</v>
      </c>
      <c r="E31" s="52">
        <f>SUM(E32:E37)</f>
        <v>0</v>
      </c>
      <c r="F31" s="52">
        <f>SUM(F32:F37)</f>
        <v>0</v>
      </c>
    </row>
    <row r="32" spans="1:6">
      <c r="A32" s="54" t="s">
        <v>433</v>
      </c>
      <c r="B32" s="52">
        <v>0</v>
      </c>
      <c r="C32" s="52">
        <v>0</v>
      </c>
      <c r="D32" s="55" t="s">
        <v>434</v>
      </c>
      <c r="E32" s="52">
        <v>0</v>
      </c>
      <c r="F32" s="52">
        <v>0</v>
      </c>
    </row>
    <row r="33" spans="1:6">
      <c r="A33" s="54" t="s">
        <v>435</v>
      </c>
      <c r="B33" s="52">
        <v>0</v>
      </c>
      <c r="C33" s="52">
        <v>0</v>
      </c>
      <c r="D33" s="55" t="s">
        <v>436</v>
      </c>
      <c r="E33" s="52">
        <v>0</v>
      </c>
      <c r="F33" s="52">
        <v>0</v>
      </c>
    </row>
    <row r="34" spans="1:6">
      <c r="A34" s="54" t="s">
        <v>437</v>
      </c>
      <c r="B34" s="52">
        <v>0</v>
      </c>
      <c r="C34" s="52">
        <v>0</v>
      </c>
      <c r="D34" s="55" t="s">
        <v>438</v>
      </c>
      <c r="E34" s="52">
        <v>0</v>
      </c>
      <c r="F34" s="52">
        <v>0</v>
      </c>
    </row>
    <row r="35" spans="1:6">
      <c r="A35" s="54" t="s">
        <v>439</v>
      </c>
      <c r="B35" s="52">
        <v>0</v>
      </c>
      <c r="C35" s="52">
        <v>0</v>
      </c>
      <c r="D35" s="55" t="s">
        <v>440</v>
      </c>
      <c r="E35" s="52">
        <v>0</v>
      </c>
      <c r="F35" s="52">
        <v>0</v>
      </c>
    </row>
    <row r="36" spans="1:6">
      <c r="A36" s="54" t="s">
        <v>441</v>
      </c>
      <c r="B36" s="52">
        <v>0</v>
      </c>
      <c r="C36" s="52">
        <v>0</v>
      </c>
      <c r="D36" s="55" t="s">
        <v>442</v>
      </c>
      <c r="E36" s="52">
        <v>0</v>
      </c>
      <c r="F36" s="52">
        <v>0</v>
      </c>
    </row>
    <row r="37" spans="1:6">
      <c r="A37" s="51" t="s">
        <v>443</v>
      </c>
      <c r="B37" s="52">
        <v>0</v>
      </c>
      <c r="C37" s="52">
        <v>0</v>
      </c>
      <c r="D37" s="55" t="s">
        <v>444</v>
      </c>
      <c r="E37" s="52">
        <v>0</v>
      </c>
      <c r="F37" s="52">
        <v>0</v>
      </c>
    </row>
    <row r="38" spans="1:6">
      <c r="A38" s="51" t="s">
        <v>445</v>
      </c>
      <c r="B38" s="52">
        <f>SUM(B39:B40)</f>
        <v>0</v>
      </c>
      <c r="C38" s="52">
        <f>SUM(C39:C40)</f>
        <v>0</v>
      </c>
      <c r="D38" s="53" t="s">
        <v>446</v>
      </c>
      <c r="E38" s="52">
        <f>SUM(E39:E41)</f>
        <v>0</v>
      </c>
      <c r="F38" s="52">
        <f>SUM(F39:F41)</f>
        <v>0</v>
      </c>
    </row>
    <row r="39" spans="1:6">
      <c r="A39" s="54" t="s">
        <v>447</v>
      </c>
      <c r="B39" s="52">
        <v>0</v>
      </c>
      <c r="C39" s="52">
        <v>0</v>
      </c>
      <c r="D39" s="55" t="s">
        <v>448</v>
      </c>
      <c r="E39" s="52">
        <v>0</v>
      </c>
      <c r="F39" s="52">
        <v>0</v>
      </c>
    </row>
    <row r="40" spans="1:6">
      <c r="A40" s="54" t="s">
        <v>449</v>
      </c>
      <c r="B40" s="52">
        <v>0</v>
      </c>
      <c r="C40" s="52">
        <v>0</v>
      </c>
      <c r="D40" s="55" t="s">
        <v>450</v>
      </c>
      <c r="E40" s="52">
        <v>0</v>
      </c>
      <c r="F40" s="52">
        <v>0</v>
      </c>
    </row>
    <row r="41" spans="1:6">
      <c r="A41" s="51" t="s">
        <v>451</v>
      </c>
      <c r="B41" s="52">
        <f>SUM(B42:B45)</f>
        <v>0</v>
      </c>
      <c r="C41" s="52">
        <f>SUM(C42:C45)</f>
        <v>0</v>
      </c>
      <c r="D41" s="55" t="s">
        <v>452</v>
      </c>
      <c r="E41" s="52">
        <v>0</v>
      </c>
      <c r="F41" s="52">
        <v>0</v>
      </c>
    </row>
    <row r="42" spans="1:6">
      <c r="A42" s="54" t="s">
        <v>453</v>
      </c>
      <c r="B42" s="52">
        <v>0</v>
      </c>
      <c r="C42" s="52">
        <v>0</v>
      </c>
      <c r="D42" s="53" t="s">
        <v>454</v>
      </c>
      <c r="E42" s="52">
        <f>SUM(E43:E45)</f>
        <v>0</v>
      </c>
      <c r="F42" s="52">
        <f>SUM(F43:F45)</f>
        <v>0</v>
      </c>
    </row>
    <row r="43" spans="1:6">
      <c r="A43" s="54" t="s">
        <v>455</v>
      </c>
      <c r="B43" s="52">
        <v>0</v>
      </c>
      <c r="C43" s="52">
        <v>0</v>
      </c>
      <c r="D43" s="55" t="s">
        <v>456</v>
      </c>
      <c r="E43" s="52">
        <v>0</v>
      </c>
      <c r="F43" s="52">
        <v>0</v>
      </c>
    </row>
    <row r="44" spans="1:6">
      <c r="A44" s="54" t="s">
        <v>457</v>
      </c>
      <c r="B44" s="52">
        <v>0</v>
      </c>
      <c r="C44" s="52">
        <v>0</v>
      </c>
      <c r="D44" s="55" t="s">
        <v>458</v>
      </c>
      <c r="E44" s="52">
        <v>0</v>
      </c>
      <c r="F44" s="52">
        <v>0</v>
      </c>
    </row>
    <row r="45" spans="1:6">
      <c r="A45" s="54" t="s">
        <v>459</v>
      </c>
      <c r="B45" s="52">
        <v>0</v>
      </c>
      <c r="C45" s="52">
        <v>0</v>
      </c>
      <c r="D45" s="55" t="s">
        <v>460</v>
      </c>
      <c r="E45" s="52">
        <v>0</v>
      </c>
      <c r="F45" s="52">
        <v>0</v>
      </c>
    </row>
    <row r="46" spans="1:6">
      <c r="A46" s="14"/>
      <c r="B46" s="56"/>
      <c r="C46" s="56"/>
      <c r="D46" s="57"/>
      <c r="E46" s="56">
        <v>0</v>
      </c>
      <c r="F46" s="56">
        <v>0</v>
      </c>
    </row>
    <row r="47" spans="1:6">
      <c r="A47" s="8" t="s">
        <v>461</v>
      </c>
      <c r="B47" s="58">
        <f>B9+B17+B25+B31+B37+B38+B41</f>
        <v>208595051.72000003</v>
      </c>
      <c r="C47" s="58">
        <f>C9+C17+C25+C31+C37+C38+C41</f>
        <v>186430343.12</v>
      </c>
      <c r="D47" s="59" t="s">
        <v>462</v>
      </c>
      <c r="E47" s="58">
        <f>E9+E19+E23+E26+E27+E31+E38+E42</f>
        <v>26487632.779999997</v>
      </c>
      <c r="F47" s="58">
        <f>F9+F19+F23+F26+F27+F31+F38+F42</f>
        <v>44593889.550000004</v>
      </c>
    </row>
    <row r="48" spans="1:6">
      <c r="A48" s="14"/>
      <c r="B48" s="56"/>
      <c r="C48" s="56"/>
      <c r="D48" s="57"/>
      <c r="E48" s="56"/>
      <c r="F48" s="56"/>
    </row>
    <row r="49" spans="1:6">
      <c r="A49" s="49" t="s">
        <v>463</v>
      </c>
      <c r="B49" s="56"/>
      <c r="C49" s="56"/>
      <c r="D49" s="59" t="s">
        <v>464</v>
      </c>
      <c r="E49" s="56"/>
      <c r="F49" s="56"/>
    </row>
    <row r="50" spans="1:6">
      <c r="A50" s="51" t="s">
        <v>465</v>
      </c>
      <c r="B50" s="52">
        <v>0</v>
      </c>
      <c r="C50" s="52">
        <v>0</v>
      </c>
      <c r="D50" s="53" t="s">
        <v>466</v>
      </c>
      <c r="E50" s="52">
        <v>0</v>
      </c>
      <c r="F50" s="52">
        <v>0</v>
      </c>
    </row>
    <row r="51" spans="1:6">
      <c r="A51" s="51" t="s">
        <v>467</v>
      </c>
      <c r="B51" s="52">
        <v>0</v>
      </c>
      <c r="C51" s="52">
        <v>0</v>
      </c>
      <c r="D51" s="53" t="s">
        <v>468</v>
      </c>
      <c r="E51" s="52">
        <v>0</v>
      </c>
      <c r="F51" s="52">
        <v>0</v>
      </c>
    </row>
    <row r="52" spans="1:6">
      <c r="A52" s="51" t="s">
        <v>469</v>
      </c>
      <c r="B52" s="52">
        <v>457574323.10000002</v>
      </c>
      <c r="C52" s="52">
        <v>429612681.10000002</v>
      </c>
      <c r="D52" s="53" t="s">
        <v>470</v>
      </c>
      <c r="E52" s="52">
        <v>0</v>
      </c>
      <c r="F52" s="52">
        <v>0</v>
      </c>
    </row>
    <row r="53" spans="1:6">
      <c r="A53" s="51" t="s">
        <v>471</v>
      </c>
      <c r="B53" s="52">
        <v>95454117.340000004</v>
      </c>
      <c r="C53" s="52">
        <v>95454117.340000004</v>
      </c>
      <c r="D53" s="53" t="s">
        <v>472</v>
      </c>
      <c r="E53" s="52">
        <v>0</v>
      </c>
      <c r="F53" s="52">
        <v>0</v>
      </c>
    </row>
    <row r="54" spans="1:6">
      <c r="A54" s="51" t="s">
        <v>473</v>
      </c>
      <c r="B54" s="52">
        <v>308430.75</v>
      </c>
      <c r="C54" s="52">
        <v>308430.75</v>
      </c>
      <c r="D54" s="53" t="s">
        <v>474</v>
      </c>
      <c r="E54" s="52">
        <v>0</v>
      </c>
      <c r="F54" s="52">
        <v>0</v>
      </c>
    </row>
    <row r="55" spans="1:6">
      <c r="A55" s="51" t="s">
        <v>475</v>
      </c>
      <c r="B55" s="52">
        <v>-31528842.02</v>
      </c>
      <c r="C55" s="52">
        <v>-31528842.02</v>
      </c>
      <c r="D55" s="60" t="s">
        <v>476</v>
      </c>
      <c r="E55" s="52">
        <v>0</v>
      </c>
      <c r="F55" s="52">
        <v>0</v>
      </c>
    </row>
    <row r="56" spans="1:6">
      <c r="A56" s="51" t="s">
        <v>477</v>
      </c>
      <c r="B56" s="52">
        <v>0</v>
      </c>
      <c r="C56" s="52">
        <v>0</v>
      </c>
      <c r="D56" s="57"/>
      <c r="E56" s="56"/>
      <c r="F56" s="56"/>
    </row>
    <row r="57" spans="1:6">
      <c r="A57" s="51" t="s">
        <v>478</v>
      </c>
      <c r="B57" s="52">
        <v>0</v>
      </c>
      <c r="C57" s="52">
        <v>0</v>
      </c>
      <c r="D57" s="59" t="s">
        <v>479</v>
      </c>
      <c r="E57" s="58">
        <f>SUM(E50:E55)</f>
        <v>0</v>
      </c>
      <c r="F57" s="58">
        <f>SUM(F50:F55)</f>
        <v>0</v>
      </c>
    </row>
    <row r="58" spans="1:6">
      <c r="A58" s="51" t="s">
        <v>480</v>
      </c>
      <c r="B58" s="52">
        <v>0</v>
      </c>
      <c r="C58" s="52">
        <v>0</v>
      </c>
      <c r="D58" s="57"/>
      <c r="E58" s="56"/>
      <c r="F58" s="56"/>
    </row>
    <row r="59" spans="1:6">
      <c r="A59" s="14"/>
      <c r="B59" s="56"/>
      <c r="C59" s="56"/>
      <c r="D59" s="59" t="s">
        <v>481</v>
      </c>
      <c r="E59" s="58">
        <f>E47+E57</f>
        <v>26487632.779999997</v>
      </c>
      <c r="F59" s="58">
        <f>F47+F57</f>
        <v>44593889.550000004</v>
      </c>
    </row>
    <row r="60" spans="1:6">
      <c r="A60" s="8" t="s">
        <v>482</v>
      </c>
      <c r="B60" s="58">
        <f>SUM(B50:B58)</f>
        <v>521808029.17000008</v>
      </c>
      <c r="C60" s="58">
        <f>SUM(C50:C58)</f>
        <v>493846387.17000008</v>
      </c>
      <c r="D60" s="57"/>
      <c r="E60" s="56"/>
      <c r="F60" s="56"/>
    </row>
    <row r="61" spans="1:6">
      <c r="A61" s="14"/>
      <c r="B61" s="56"/>
      <c r="C61" s="56"/>
      <c r="D61" s="61" t="s">
        <v>483</v>
      </c>
      <c r="E61" s="56"/>
      <c r="F61" s="56"/>
    </row>
    <row r="62" spans="1:6">
      <c r="A62" s="8" t="s">
        <v>484</v>
      </c>
      <c r="B62" s="58">
        <f>SUM(B47+B60)</f>
        <v>730403080.8900001</v>
      </c>
      <c r="C62" s="58">
        <f>SUM(C47+C60)</f>
        <v>680276730.29000008</v>
      </c>
      <c r="D62" s="57"/>
      <c r="E62" s="56"/>
      <c r="F62" s="56"/>
    </row>
    <row r="63" spans="1:6">
      <c r="A63" s="14"/>
      <c r="B63" s="62"/>
      <c r="C63" s="62"/>
      <c r="D63" s="63" t="s">
        <v>485</v>
      </c>
      <c r="E63" s="52">
        <f>SUM(E64:E66)</f>
        <v>30482256.419999998</v>
      </c>
      <c r="F63" s="52">
        <f>SUM(F64:F66)</f>
        <v>30671242.149999999</v>
      </c>
    </row>
    <row r="64" spans="1:6">
      <c r="A64" s="14"/>
      <c r="B64" s="62"/>
      <c r="C64" s="62"/>
      <c r="D64" s="53" t="s">
        <v>486</v>
      </c>
      <c r="E64" s="52">
        <v>27946200.329999998</v>
      </c>
      <c r="F64" s="52">
        <v>28135186.059999999</v>
      </c>
    </row>
    <row r="65" spans="1:6">
      <c r="A65" s="14"/>
      <c r="B65" s="62"/>
      <c r="C65" s="62"/>
      <c r="D65" s="60" t="s">
        <v>487</v>
      </c>
      <c r="E65" s="52">
        <v>1516620</v>
      </c>
      <c r="F65" s="52">
        <v>1516620</v>
      </c>
    </row>
    <row r="66" spans="1:6">
      <c r="A66" s="14"/>
      <c r="B66" s="62"/>
      <c r="C66" s="62"/>
      <c r="D66" s="53" t="s">
        <v>488</v>
      </c>
      <c r="E66" s="52">
        <v>1019436.09</v>
      </c>
      <c r="F66" s="52">
        <v>1019436.09</v>
      </c>
    </row>
    <row r="67" spans="1:6">
      <c r="A67" s="14"/>
      <c r="B67" s="62"/>
      <c r="C67" s="62"/>
      <c r="D67" s="57"/>
      <c r="E67" s="56"/>
      <c r="F67" s="56"/>
    </row>
    <row r="68" spans="1:6">
      <c r="A68" s="14"/>
      <c r="B68" s="62"/>
      <c r="C68" s="62"/>
      <c r="D68" s="63" t="s">
        <v>489</v>
      </c>
      <c r="E68" s="52">
        <f>SUM(E69:E73)</f>
        <v>673433191.69000006</v>
      </c>
      <c r="F68" s="52">
        <f>SUM(F69:F73)</f>
        <v>559421992.22000003</v>
      </c>
    </row>
    <row r="69" spans="1:6">
      <c r="A69" s="64"/>
      <c r="B69" s="62"/>
      <c r="C69" s="62"/>
      <c r="D69" s="53" t="s">
        <v>490</v>
      </c>
      <c r="E69" s="52">
        <v>83235883.450000003</v>
      </c>
      <c r="F69" s="52">
        <v>152926598.84999999</v>
      </c>
    </row>
    <row r="70" spans="1:6">
      <c r="A70" s="64"/>
      <c r="B70" s="62"/>
      <c r="C70" s="62"/>
      <c r="D70" s="53" t="s">
        <v>491</v>
      </c>
      <c r="E70" s="52">
        <v>586458732.13</v>
      </c>
      <c r="F70" s="52">
        <v>402756817.25999999</v>
      </c>
    </row>
    <row r="71" spans="1:6">
      <c r="A71" s="64"/>
      <c r="B71" s="62"/>
      <c r="C71" s="62"/>
      <c r="D71" s="53" t="s">
        <v>492</v>
      </c>
      <c r="E71" s="52">
        <v>0</v>
      </c>
      <c r="F71" s="52">
        <v>0</v>
      </c>
    </row>
    <row r="72" spans="1:6">
      <c r="A72" s="64"/>
      <c r="B72" s="62"/>
      <c r="C72" s="62"/>
      <c r="D72" s="53" t="s">
        <v>493</v>
      </c>
      <c r="E72" s="52">
        <v>0</v>
      </c>
      <c r="F72" s="52">
        <v>0</v>
      </c>
    </row>
    <row r="73" spans="1:6">
      <c r="A73" s="64"/>
      <c r="B73" s="62"/>
      <c r="C73" s="62"/>
      <c r="D73" s="53" t="s">
        <v>494</v>
      </c>
      <c r="E73" s="52">
        <v>3738576.11</v>
      </c>
      <c r="F73" s="52">
        <v>3738576.11</v>
      </c>
    </row>
    <row r="74" spans="1:6">
      <c r="A74" s="64"/>
      <c r="B74" s="62"/>
      <c r="C74" s="62"/>
      <c r="D74" s="57"/>
      <c r="E74" s="56"/>
      <c r="F74" s="56"/>
    </row>
    <row r="75" spans="1:6">
      <c r="A75" s="64"/>
      <c r="B75" s="62"/>
      <c r="C75" s="62"/>
      <c r="D75" s="63" t="s">
        <v>495</v>
      </c>
      <c r="E75" s="52">
        <f>E76+E77</f>
        <v>0</v>
      </c>
      <c r="F75" s="52">
        <f>F76+F77</f>
        <v>0</v>
      </c>
    </row>
    <row r="76" spans="1:6">
      <c r="A76" s="64"/>
      <c r="B76" s="62"/>
      <c r="C76" s="62"/>
      <c r="D76" s="53" t="s">
        <v>496</v>
      </c>
      <c r="E76" s="52">
        <v>0</v>
      </c>
      <c r="F76" s="52">
        <v>0</v>
      </c>
    </row>
    <row r="77" spans="1:6">
      <c r="A77" s="64"/>
      <c r="B77" s="62"/>
      <c r="C77" s="62"/>
      <c r="D77" s="53" t="s">
        <v>497</v>
      </c>
      <c r="E77" s="52">
        <v>0</v>
      </c>
      <c r="F77" s="52">
        <v>0</v>
      </c>
    </row>
    <row r="78" spans="1:6">
      <c r="A78" s="64"/>
      <c r="B78" s="62"/>
      <c r="C78" s="62"/>
      <c r="D78" s="57"/>
      <c r="E78" s="56"/>
      <c r="F78" s="56"/>
    </row>
    <row r="79" spans="1:6">
      <c r="A79" s="64"/>
      <c r="B79" s="62"/>
      <c r="C79" s="62"/>
      <c r="D79" s="59" t="s">
        <v>498</v>
      </c>
      <c r="E79" s="58">
        <f>E63+E68+E75</f>
        <v>703915448.11000001</v>
      </c>
      <c r="F79" s="58">
        <f>F63+F68+F75</f>
        <v>590093234.37</v>
      </c>
    </row>
    <row r="80" spans="1:6">
      <c r="A80" s="64"/>
      <c r="B80" s="62"/>
      <c r="C80" s="62"/>
      <c r="D80" s="57"/>
      <c r="E80" s="56"/>
      <c r="F80" s="56"/>
    </row>
    <row r="81" spans="1:6">
      <c r="A81" s="64"/>
      <c r="B81" s="62"/>
      <c r="C81" s="62"/>
      <c r="D81" s="59" t="s">
        <v>499</v>
      </c>
      <c r="E81" s="58">
        <f>E59+E79</f>
        <v>730403080.88999999</v>
      </c>
      <c r="F81" s="58">
        <f>F59+F79</f>
        <v>634687123.91999996</v>
      </c>
    </row>
    <row r="82" spans="1:6">
      <c r="A82" s="65"/>
      <c r="B82" s="66"/>
      <c r="C82" s="66"/>
      <c r="D82" s="67"/>
      <c r="E82" s="68"/>
      <c r="F82" s="68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00000000-0002-0000-0000-000000000000}"/>
    <dataValidation allowBlank="1" showInputMessage="1" showErrorMessage="1" prompt="31 de diciembre de 20XN-1 (e)" sqref="C6 F6" xr:uid="{00000000-0002-0000-0000-000001000000}"/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Página &amp;P de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="60" zoomScaleNormal="100" workbookViewId="0">
      <selection activeCell="A6" sqref="A6:H20"/>
    </sheetView>
  </sheetViews>
  <sheetFormatPr baseColWidth="10" defaultRowHeight="15"/>
  <cols>
    <col min="1" max="1" width="56.85546875" bestFit="1" customWidth="1"/>
    <col min="2" max="2" width="15.5703125" bestFit="1" customWidth="1"/>
    <col min="3" max="3" width="11.140625" bestFit="1" customWidth="1"/>
    <col min="4" max="4" width="14.140625" bestFit="1" customWidth="1"/>
    <col min="5" max="5" width="11.28515625" bestFit="1" customWidth="1"/>
    <col min="6" max="6" width="15.5703125" bestFit="1" customWidth="1"/>
    <col min="7" max="7" width="12" bestFit="1" customWidth="1"/>
    <col min="8" max="8" width="11.28515625" bestFit="1" customWidth="1"/>
  </cols>
  <sheetData>
    <row r="1" spans="1:8" ht="26.25">
      <c r="A1" s="146" t="s">
        <v>500</v>
      </c>
      <c r="B1" s="146"/>
      <c r="C1" s="146"/>
      <c r="D1" s="146"/>
      <c r="E1" s="146"/>
      <c r="F1" s="146"/>
      <c r="G1" s="146"/>
      <c r="H1" s="146"/>
    </row>
    <row r="2" spans="1:8">
      <c r="A2" s="136" t="s">
        <v>331</v>
      </c>
      <c r="B2" s="137"/>
      <c r="C2" s="137"/>
      <c r="D2" s="137"/>
      <c r="E2" s="137"/>
      <c r="F2" s="137"/>
      <c r="G2" s="137"/>
      <c r="H2" s="138"/>
    </row>
    <row r="3" spans="1:8">
      <c r="A3" s="139" t="s">
        <v>501</v>
      </c>
      <c r="B3" s="140"/>
      <c r="C3" s="140"/>
      <c r="D3" s="140"/>
      <c r="E3" s="140"/>
      <c r="F3" s="140"/>
      <c r="G3" s="140"/>
      <c r="H3" s="141"/>
    </row>
    <row r="4" spans="1:8">
      <c r="A4" s="139" t="s">
        <v>502</v>
      </c>
      <c r="B4" s="140"/>
      <c r="C4" s="140"/>
      <c r="D4" s="140"/>
      <c r="E4" s="140"/>
      <c r="F4" s="140"/>
      <c r="G4" s="140"/>
      <c r="H4" s="141"/>
    </row>
    <row r="5" spans="1:8">
      <c r="A5" s="142" t="s">
        <v>3</v>
      </c>
      <c r="B5" s="143"/>
      <c r="C5" s="143"/>
      <c r="D5" s="143"/>
      <c r="E5" s="143"/>
      <c r="F5" s="143"/>
      <c r="G5" s="143"/>
      <c r="H5" s="144"/>
    </row>
    <row r="6" spans="1:8" ht="105">
      <c r="A6" s="69" t="s">
        <v>503</v>
      </c>
      <c r="B6" s="70" t="s">
        <v>504</v>
      </c>
      <c r="C6" s="69" t="s">
        <v>505</v>
      </c>
      <c r="D6" s="69" t="s">
        <v>506</v>
      </c>
      <c r="E6" s="69" t="s">
        <v>507</v>
      </c>
      <c r="F6" s="69" t="s">
        <v>508</v>
      </c>
      <c r="G6" s="69" t="s">
        <v>509</v>
      </c>
      <c r="H6" s="3" t="s">
        <v>510</v>
      </c>
    </row>
    <row r="7" spans="1:8">
      <c r="A7" s="64"/>
      <c r="B7" s="64"/>
      <c r="C7" s="64"/>
      <c r="D7" s="64"/>
      <c r="E7" s="64"/>
      <c r="F7" s="64"/>
      <c r="G7" s="64"/>
      <c r="H7" s="64"/>
    </row>
    <row r="8" spans="1:8">
      <c r="A8" s="71" t="s">
        <v>511</v>
      </c>
      <c r="B8" s="72">
        <f t="shared" ref="B8:H8" si="0">B9+B13</f>
        <v>0</v>
      </c>
      <c r="C8" s="72">
        <f t="shared" si="0"/>
        <v>0</v>
      </c>
      <c r="D8" s="72">
        <f t="shared" si="0"/>
        <v>5700000</v>
      </c>
      <c r="E8" s="72">
        <f t="shared" si="0"/>
        <v>0</v>
      </c>
      <c r="F8" s="72">
        <f t="shared" si="0"/>
        <v>-5700000</v>
      </c>
      <c r="G8" s="72">
        <f t="shared" si="0"/>
        <v>326204.65999999997</v>
      </c>
      <c r="H8" s="72">
        <f t="shared" si="0"/>
        <v>0</v>
      </c>
    </row>
    <row r="9" spans="1:8">
      <c r="A9" s="73" t="s">
        <v>512</v>
      </c>
      <c r="B9" s="74">
        <f>SUM(B10:B12)</f>
        <v>0</v>
      </c>
      <c r="C9" s="74">
        <f>SUM(C10:C12)</f>
        <v>0</v>
      </c>
      <c r="D9" s="74">
        <f>SUM(D10:D12)</f>
        <v>5700000</v>
      </c>
      <c r="E9" s="74">
        <f>SUM(E10:E12)</f>
        <v>0</v>
      </c>
      <c r="F9" s="74">
        <f t="shared" ref="F9:F16" si="1">B9+C9-D9+E9</f>
        <v>-5700000</v>
      </c>
      <c r="G9" s="74">
        <f>SUM(G10:G12)</f>
        <v>326204.65999999997</v>
      </c>
      <c r="H9" s="74">
        <f>SUM(H10:H12)</f>
        <v>0</v>
      </c>
    </row>
    <row r="10" spans="1:8">
      <c r="A10" s="75" t="s">
        <v>513</v>
      </c>
      <c r="B10" s="74">
        <v>0</v>
      </c>
      <c r="C10" s="74">
        <v>0</v>
      </c>
      <c r="D10" s="74">
        <v>5700000</v>
      </c>
      <c r="E10" s="74">
        <v>0</v>
      </c>
      <c r="F10" s="74">
        <f t="shared" si="1"/>
        <v>-5700000</v>
      </c>
      <c r="G10" s="74">
        <v>326204.65999999997</v>
      </c>
      <c r="H10" s="74">
        <v>0</v>
      </c>
    </row>
    <row r="11" spans="1:8">
      <c r="A11" s="75" t="s">
        <v>514</v>
      </c>
      <c r="B11" s="74">
        <v>0</v>
      </c>
      <c r="C11" s="74">
        <v>0</v>
      </c>
      <c r="D11" s="74">
        <v>0</v>
      </c>
      <c r="E11" s="74">
        <v>0</v>
      </c>
      <c r="F11" s="74">
        <f t="shared" si="1"/>
        <v>0</v>
      </c>
      <c r="G11" s="74">
        <v>0</v>
      </c>
      <c r="H11" s="74">
        <v>0</v>
      </c>
    </row>
    <row r="12" spans="1:8">
      <c r="A12" s="75" t="s">
        <v>515</v>
      </c>
      <c r="B12" s="74">
        <v>0</v>
      </c>
      <c r="C12" s="74">
        <v>0</v>
      </c>
      <c r="D12" s="74">
        <v>0</v>
      </c>
      <c r="E12" s="74">
        <v>0</v>
      </c>
      <c r="F12" s="74">
        <f t="shared" si="1"/>
        <v>0</v>
      </c>
      <c r="G12" s="74">
        <v>0</v>
      </c>
      <c r="H12" s="74">
        <v>0</v>
      </c>
    </row>
    <row r="13" spans="1:8">
      <c r="A13" s="73" t="s">
        <v>516</v>
      </c>
      <c r="B13" s="74">
        <f>SUM(B14:B16)</f>
        <v>0</v>
      </c>
      <c r="C13" s="74">
        <f t="shared" ref="C13:H13" si="2">SUM(C14:C16)</f>
        <v>0</v>
      </c>
      <c r="D13" s="74">
        <f t="shared" si="2"/>
        <v>0</v>
      </c>
      <c r="E13" s="74">
        <f t="shared" si="2"/>
        <v>0</v>
      </c>
      <c r="F13" s="74">
        <f t="shared" si="1"/>
        <v>0</v>
      </c>
      <c r="G13" s="74">
        <f>SUM(G14:G16)</f>
        <v>0</v>
      </c>
      <c r="H13" s="74">
        <f t="shared" si="2"/>
        <v>0</v>
      </c>
    </row>
    <row r="14" spans="1:8">
      <c r="A14" s="75" t="s">
        <v>517</v>
      </c>
      <c r="B14" s="74">
        <v>0</v>
      </c>
      <c r="C14" s="74">
        <v>0</v>
      </c>
      <c r="D14" s="74">
        <v>0</v>
      </c>
      <c r="E14" s="74">
        <v>0</v>
      </c>
      <c r="F14" s="74">
        <f t="shared" si="1"/>
        <v>0</v>
      </c>
      <c r="G14" s="74">
        <v>0</v>
      </c>
      <c r="H14" s="74">
        <v>0</v>
      </c>
    </row>
    <row r="15" spans="1:8">
      <c r="A15" s="75" t="s">
        <v>518</v>
      </c>
      <c r="B15" s="74">
        <v>0</v>
      </c>
      <c r="C15" s="74">
        <v>0</v>
      </c>
      <c r="D15" s="74">
        <v>0</v>
      </c>
      <c r="E15" s="74">
        <v>0</v>
      </c>
      <c r="F15" s="74">
        <f t="shared" si="1"/>
        <v>0</v>
      </c>
      <c r="G15" s="74">
        <v>0</v>
      </c>
      <c r="H15" s="74">
        <v>0</v>
      </c>
    </row>
    <row r="16" spans="1:8">
      <c r="A16" s="75" t="s">
        <v>519</v>
      </c>
      <c r="B16" s="74">
        <v>0</v>
      </c>
      <c r="C16" s="74">
        <v>0</v>
      </c>
      <c r="D16" s="74">
        <v>0</v>
      </c>
      <c r="E16" s="74">
        <v>0</v>
      </c>
      <c r="F16" s="74">
        <f t="shared" si="1"/>
        <v>0</v>
      </c>
      <c r="G16" s="74">
        <v>0</v>
      </c>
      <c r="H16" s="74">
        <v>0</v>
      </c>
    </row>
    <row r="17" spans="1:8">
      <c r="A17" s="14"/>
      <c r="B17" s="76"/>
      <c r="C17" s="76"/>
      <c r="D17" s="76"/>
      <c r="E17" s="76"/>
      <c r="F17" s="76"/>
      <c r="G17" s="76"/>
      <c r="H17" s="76"/>
    </row>
    <row r="18" spans="1:8">
      <c r="A18" s="71" t="s">
        <v>520</v>
      </c>
      <c r="B18" s="72">
        <v>57593889.549999997</v>
      </c>
      <c r="C18" s="77"/>
      <c r="D18" s="77"/>
      <c r="E18" s="77"/>
      <c r="F18" s="72">
        <v>33787632.780000001</v>
      </c>
      <c r="G18" s="77"/>
      <c r="H18" s="77"/>
    </row>
    <row r="19" spans="1:8">
      <c r="A19" s="14"/>
      <c r="B19" s="78"/>
      <c r="C19" s="78"/>
      <c r="D19" s="78"/>
      <c r="E19" s="78"/>
      <c r="F19" s="78"/>
      <c r="G19" s="78"/>
      <c r="H19" s="78"/>
    </row>
    <row r="20" spans="1:8">
      <c r="A20" s="71" t="s">
        <v>521</v>
      </c>
      <c r="B20" s="72">
        <f>B8+B18</f>
        <v>57593889.549999997</v>
      </c>
      <c r="C20" s="72">
        <f t="shared" ref="C20:H20" si="3">C8+C18</f>
        <v>0</v>
      </c>
      <c r="D20" s="72">
        <f t="shared" si="3"/>
        <v>5700000</v>
      </c>
      <c r="E20" s="72">
        <f t="shared" si="3"/>
        <v>0</v>
      </c>
      <c r="F20" s="72">
        <f>F8+F18</f>
        <v>28087632.780000001</v>
      </c>
      <c r="G20" s="72">
        <f t="shared" si="3"/>
        <v>326204.65999999997</v>
      </c>
      <c r="H20" s="72">
        <f t="shared" si="3"/>
        <v>0</v>
      </c>
    </row>
    <row r="21" spans="1:8">
      <c r="A21" s="14"/>
      <c r="B21" s="79"/>
      <c r="C21" s="79"/>
      <c r="D21" s="79"/>
      <c r="E21" s="79"/>
      <c r="F21" s="79"/>
      <c r="G21" s="79"/>
      <c r="H21" s="79"/>
    </row>
    <row r="22" spans="1:8" ht="17.25">
      <c r="A22" s="71" t="s">
        <v>522</v>
      </c>
      <c r="B22" s="72">
        <f t="shared" ref="B22:H22" si="4">SUM(B23:B25)</f>
        <v>0</v>
      </c>
      <c r="C22" s="72">
        <f t="shared" si="4"/>
        <v>0</v>
      </c>
      <c r="D22" s="72">
        <f t="shared" si="4"/>
        <v>0</v>
      </c>
      <c r="E22" s="72">
        <f t="shared" si="4"/>
        <v>0</v>
      </c>
      <c r="F22" s="72">
        <f t="shared" si="4"/>
        <v>0</v>
      </c>
      <c r="G22" s="72">
        <f t="shared" si="4"/>
        <v>0</v>
      </c>
      <c r="H22" s="72">
        <f t="shared" si="4"/>
        <v>0</v>
      </c>
    </row>
    <row r="23" spans="1:8">
      <c r="A23" s="80" t="s">
        <v>523</v>
      </c>
      <c r="B23" s="74">
        <v>0</v>
      </c>
      <c r="C23" s="74">
        <v>0</v>
      </c>
      <c r="D23" s="74">
        <v>0</v>
      </c>
      <c r="E23" s="74">
        <v>0</v>
      </c>
      <c r="F23" s="74">
        <f>B23+C23-D23+E23</f>
        <v>0</v>
      </c>
      <c r="G23" s="74">
        <v>0</v>
      </c>
      <c r="H23" s="74">
        <v>0</v>
      </c>
    </row>
    <row r="24" spans="1:8">
      <c r="A24" s="80" t="s">
        <v>524</v>
      </c>
      <c r="B24" s="74">
        <v>0</v>
      </c>
      <c r="C24" s="74">
        <v>0</v>
      </c>
      <c r="D24" s="74">
        <v>0</v>
      </c>
      <c r="E24" s="74">
        <v>0</v>
      </c>
      <c r="F24" s="74">
        <f>B24+C24-D24+E24</f>
        <v>0</v>
      </c>
      <c r="G24" s="74">
        <v>0</v>
      </c>
      <c r="H24" s="74">
        <v>0</v>
      </c>
    </row>
    <row r="25" spans="1:8">
      <c r="A25" s="80" t="s">
        <v>525</v>
      </c>
      <c r="B25" s="74">
        <v>0</v>
      </c>
      <c r="C25" s="74">
        <v>0</v>
      </c>
      <c r="D25" s="74">
        <v>0</v>
      </c>
      <c r="E25" s="74">
        <v>0</v>
      </c>
      <c r="F25" s="74">
        <f>B25+C25-D25+E25</f>
        <v>0</v>
      </c>
      <c r="G25" s="74">
        <v>0</v>
      </c>
      <c r="H25" s="74">
        <v>0</v>
      </c>
    </row>
    <row r="26" spans="1:8">
      <c r="A26" s="9" t="s">
        <v>94</v>
      </c>
      <c r="B26" s="79"/>
      <c r="C26" s="79"/>
      <c r="D26" s="79"/>
      <c r="E26" s="79"/>
      <c r="F26" s="79"/>
      <c r="G26" s="79"/>
      <c r="H26" s="79"/>
    </row>
    <row r="27" spans="1:8" ht="17.25">
      <c r="A27" s="71" t="s">
        <v>526</v>
      </c>
      <c r="B27" s="72">
        <f>SUM(B28:B30)</f>
        <v>0</v>
      </c>
      <c r="C27" s="72">
        <f t="shared" ref="C27:H27" si="5">SUM(C28:C30)</f>
        <v>0</v>
      </c>
      <c r="D27" s="72">
        <f t="shared" si="5"/>
        <v>0</v>
      </c>
      <c r="E27" s="72">
        <f t="shared" si="5"/>
        <v>0</v>
      </c>
      <c r="F27" s="72">
        <f t="shared" si="5"/>
        <v>0</v>
      </c>
      <c r="G27" s="72">
        <f t="shared" si="5"/>
        <v>0</v>
      </c>
      <c r="H27" s="72">
        <f t="shared" si="5"/>
        <v>0</v>
      </c>
    </row>
    <row r="28" spans="1:8">
      <c r="A28" s="80" t="s">
        <v>527</v>
      </c>
      <c r="B28" s="74">
        <v>0</v>
      </c>
      <c r="C28" s="74">
        <v>0</v>
      </c>
      <c r="D28" s="74">
        <v>0</v>
      </c>
      <c r="E28" s="74">
        <v>0</v>
      </c>
      <c r="F28" s="74">
        <f>B28+C28-D28+E28</f>
        <v>0</v>
      </c>
      <c r="G28" s="74">
        <v>0</v>
      </c>
      <c r="H28" s="74">
        <v>0</v>
      </c>
    </row>
    <row r="29" spans="1:8">
      <c r="A29" s="80" t="s">
        <v>528</v>
      </c>
      <c r="B29" s="74">
        <v>0</v>
      </c>
      <c r="C29" s="74">
        <v>0</v>
      </c>
      <c r="D29" s="74">
        <v>0</v>
      </c>
      <c r="E29" s="74">
        <v>0</v>
      </c>
      <c r="F29" s="74">
        <f>B29+C29-D29+E29</f>
        <v>0</v>
      </c>
      <c r="G29" s="74">
        <v>0</v>
      </c>
      <c r="H29" s="74">
        <v>0</v>
      </c>
    </row>
    <row r="30" spans="1:8">
      <c r="A30" s="80" t="s">
        <v>529</v>
      </c>
      <c r="B30" s="74">
        <v>0</v>
      </c>
      <c r="C30" s="74">
        <v>0</v>
      </c>
      <c r="D30" s="74">
        <v>0</v>
      </c>
      <c r="E30" s="74">
        <v>0</v>
      </c>
      <c r="F30" s="74">
        <f>B30+C30-D30+E30</f>
        <v>0</v>
      </c>
      <c r="G30" s="74">
        <v>0</v>
      </c>
      <c r="H30" s="74">
        <v>0</v>
      </c>
    </row>
    <row r="31" spans="1:8">
      <c r="A31" s="81" t="s">
        <v>94</v>
      </c>
      <c r="B31" s="82"/>
      <c r="C31" s="82"/>
      <c r="D31" s="82"/>
      <c r="E31" s="82"/>
      <c r="F31" s="82"/>
      <c r="G31" s="82"/>
      <c r="H31" s="82"/>
    </row>
    <row r="32" spans="1:8">
      <c r="A32" s="83"/>
    </row>
    <row r="33" spans="1:8">
      <c r="A33" s="145" t="s">
        <v>530</v>
      </c>
      <c r="B33" s="145"/>
      <c r="C33" s="145"/>
      <c r="D33" s="145"/>
      <c r="E33" s="145"/>
      <c r="F33" s="145"/>
      <c r="G33" s="145"/>
      <c r="H33" s="145"/>
    </row>
    <row r="34" spans="1:8">
      <c r="A34" s="145"/>
      <c r="B34" s="145"/>
      <c r="C34" s="145"/>
      <c r="D34" s="145"/>
      <c r="E34" s="145"/>
      <c r="F34" s="145"/>
      <c r="G34" s="145"/>
      <c r="H34" s="145"/>
    </row>
    <row r="35" spans="1:8">
      <c r="A35" s="145"/>
      <c r="B35" s="145"/>
      <c r="C35" s="145"/>
      <c r="D35" s="145"/>
      <c r="E35" s="145"/>
      <c r="F35" s="145"/>
      <c r="G35" s="145"/>
      <c r="H35" s="145"/>
    </row>
    <row r="36" spans="1:8">
      <c r="A36" s="145"/>
      <c r="B36" s="145"/>
      <c r="C36" s="145"/>
      <c r="D36" s="145"/>
      <c r="E36" s="145"/>
      <c r="F36" s="145"/>
      <c r="G36" s="145"/>
      <c r="H36" s="145"/>
    </row>
    <row r="37" spans="1:8">
      <c r="A37" s="145"/>
      <c r="B37" s="145"/>
      <c r="C37" s="145"/>
      <c r="D37" s="145"/>
      <c r="E37" s="145"/>
      <c r="F37" s="145"/>
      <c r="G37" s="145"/>
      <c r="H37" s="145"/>
    </row>
    <row r="38" spans="1:8">
      <c r="A38" s="83"/>
    </row>
    <row r="39" spans="1:8" ht="60">
      <c r="A39" s="69" t="s">
        <v>531</v>
      </c>
      <c r="B39" s="69" t="s">
        <v>532</v>
      </c>
      <c r="C39" s="69" t="s">
        <v>533</v>
      </c>
      <c r="D39" s="69" t="s">
        <v>534</v>
      </c>
      <c r="E39" s="69" t="s">
        <v>535</v>
      </c>
      <c r="F39" s="3" t="s">
        <v>536</v>
      </c>
    </row>
    <row r="40" spans="1:8">
      <c r="A40" s="14"/>
      <c r="B40" s="64"/>
      <c r="C40" s="64"/>
      <c r="D40" s="64"/>
      <c r="E40" s="64"/>
      <c r="F40" s="64"/>
    </row>
    <row r="41" spans="1:8">
      <c r="A41" s="71" t="s">
        <v>537</v>
      </c>
      <c r="B41" s="84">
        <f>SUM(B42:B45)</f>
        <v>0</v>
      </c>
      <c r="C41" s="84">
        <f>SUM(C42:C45)</f>
        <v>0</v>
      </c>
      <c r="D41" s="84">
        <f>SUM(D42:D45)</f>
        <v>0</v>
      </c>
      <c r="E41" s="84">
        <f>SUM(E42:E45)</f>
        <v>0</v>
      </c>
      <c r="F41" s="84">
        <f>SUM(F42:F45)</f>
        <v>0</v>
      </c>
    </row>
    <row r="42" spans="1:8">
      <c r="A42" s="80" t="s">
        <v>538</v>
      </c>
      <c r="B42" s="85"/>
      <c r="C42" s="85"/>
      <c r="D42" s="85"/>
      <c r="E42" s="85"/>
      <c r="F42" s="85"/>
      <c r="G42" s="86"/>
      <c r="H42" s="86"/>
    </row>
    <row r="43" spans="1:8">
      <c r="A43" s="80" t="s">
        <v>539</v>
      </c>
      <c r="B43" s="85"/>
      <c r="C43" s="85"/>
      <c r="D43" s="85"/>
      <c r="E43" s="85"/>
      <c r="F43" s="85"/>
      <c r="G43" s="86"/>
      <c r="H43" s="86"/>
    </row>
    <row r="44" spans="1:8">
      <c r="A44" s="80" t="s">
        <v>540</v>
      </c>
      <c r="B44" s="85"/>
      <c r="C44" s="85"/>
      <c r="D44" s="85"/>
      <c r="E44" s="85"/>
      <c r="F44" s="85"/>
      <c r="G44" s="86"/>
      <c r="H44" s="86"/>
    </row>
    <row r="45" spans="1:8">
      <c r="A45" s="87" t="s">
        <v>94</v>
      </c>
      <c r="B45" s="65"/>
      <c r="C45" s="65"/>
      <c r="D45" s="65"/>
      <c r="E45" s="65"/>
      <c r="F45" s="6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61" orientation="portrait" r:id="rId1"/>
  <headerFooter>
    <oddFooter>Página &amp;P de 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1"/>
  <sheetViews>
    <sheetView view="pageBreakPreview" zoomScale="60" zoomScaleNormal="100" workbookViewId="0">
      <selection activeCell="A29" sqref="A29"/>
    </sheetView>
  </sheetViews>
  <sheetFormatPr baseColWidth="10" defaultRowHeight="15"/>
  <cols>
    <col min="1" max="1" width="60.140625" bestFit="1" customWidth="1"/>
    <col min="2" max="2" width="9.42578125" bestFit="1" customWidth="1"/>
    <col min="3" max="3" width="9.855468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ht="21">
      <c r="A1" s="135" t="s">
        <v>541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>
      <c r="A2" s="136" t="s">
        <v>331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>
      <c r="A3" s="139" t="s">
        <v>542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>
      <c r="A4" s="139" t="s">
        <v>332</v>
      </c>
      <c r="B4" s="140"/>
      <c r="C4" s="140"/>
      <c r="D4" s="140"/>
      <c r="E4" s="140"/>
      <c r="F4" s="140"/>
      <c r="G4" s="140"/>
      <c r="H4" s="140"/>
      <c r="I4" s="140"/>
      <c r="J4" s="140"/>
      <c r="K4" s="141"/>
    </row>
    <row r="5" spans="1:11">
      <c r="A5" s="139" t="s">
        <v>3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 ht="180">
      <c r="A6" s="3" t="s">
        <v>543</v>
      </c>
      <c r="B6" s="3" t="s">
        <v>544</v>
      </c>
      <c r="C6" s="3" t="s">
        <v>545</v>
      </c>
      <c r="D6" s="3" t="s">
        <v>546</v>
      </c>
      <c r="E6" s="3" t="s">
        <v>547</v>
      </c>
      <c r="F6" s="3" t="s">
        <v>548</v>
      </c>
      <c r="G6" s="3" t="s">
        <v>549</v>
      </c>
      <c r="H6" s="3" t="s">
        <v>550</v>
      </c>
      <c r="I6" s="47" t="s">
        <v>551</v>
      </c>
      <c r="J6" s="47" t="s">
        <v>552</v>
      </c>
      <c r="K6" s="47" t="s">
        <v>553</v>
      </c>
    </row>
    <row r="7" spans="1:11">
      <c r="A7" s="88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>
      <c r="A8" s="49" t="s">
        <v>554</v>
      </c>
      <c r="B8" s="89"/>
      <c r="C8" s="89"/>
      <c r="D8" s="89"/>
      <c r="E8" s="35">
        <f>SUM(E9:E12)</f>
        <v>0</v>
      </c>
      <c r="F8" s="90"/>
      <c r="G8" s="35">
        <f>SUM(G9:G12)</f>
        <v>0</v>
      </c>
      <c r="H8" s="35">
        <f>SUM(H9:H12)</f>
        <v>0</v>
      </c>
      <c r="I8" s="35">
        <f>SUM(I9:I12)</f>
        <v>0</v>
      </c>
      <c r="J8" s="35">
        <f>SUM(J9:J12)</f>
        <v>0</v>
      </c>
      <c r="K8" s="35">
        <f>SUM(K9:K12)</f>
        <v>0</v>
      </c>
    </row>
    <row r="9" spans="1:11">
      <c r="A9" s="91" t="s">
        <v>555</v>
      </c>
      <c r="B9" s="92"/>
      <c r="C9" s="92"/>
      <c r="D9" s="92"/>
      <c r="E9" s="33">
        <v>0</v>
      </c>
      <c r="F9" s="93"/>
      <c r="G9" s="33">
        <v>0</v>
      </c>
      <c r="H9" s="33">
        <v>0</v>
      </c>
      <c r="I9" s="33">
        <v>0</v>
      </c>
      <c r="J9" s="33">
        <v>0</v>
      </c>
      <c r="K9" s="33">
        <v>0</v>
      </c>
    </row>
    <row r="10" spans="1:11">
      <c r="A10" s="91" t="s">
        <v>556</v>
      </c>
      <c r="B10" s="92"/>
      <c r="C10" s="92"/>
      <c r="D10" s="92"/>
      <c r="E10" s="33">
        <v>0</v>
      </c>
      <c r="F10" s="93"/>
      <c r="G10" s="33">
        <v>0</v>
      </c>
      <c r="H10" s="33">
        <v>0</v>
      </c>
      <c r="I10" s="33">
        <v>0</v>
      </c>
      <c r="J10" s="33">
        <v>0</v>
      </c>
      <c r="K10" s="33">
        <v>0</v>
      </c>
    </row>
    <row r="11" spans="1:11">
      <c r="A11" s="91" t="s">
        <v>557</v>
      </c>
      <c r="B11" s="92"/>
      <c r="C11" s="92"/>
      <c r="D11" s="92"/>
      <c r="E11" s="33">
        <v>0</v>
      </c>
      <c r="F11" s="93"/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1:11">
      <c r="A12" s="91" t="s">
        <v>558</v>
      </c>
      <c r="B12" s="92"/>
      <c r="C12" s="92"/>
      <c r="D12" s="92"/>
      <c r="E12" s="33">
        <v>0</v>
      </c>
      <c r="F12" s="93"/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1:11">
      <c r="A13" s="94" t="s">
        <v>94</v>
      </c>
      <c r="B13" s="95"/>
      <c r="C13" s="95"/>
      <c r="D13" s="95"/>
      <c r="E13" s="34"/>
      <c r="F13" s="96"/>
      <c r="G13" s="34"/>
      <c r="H13" s="34"/>
      <c r="I13" s="34"/>
      <c r="J13" s="34"/>
      <c r="K13" s="34"/>
    </row>
    <row r="14" spans="1:11">
      <c r="A14" s="49" t="s">
        <v>559</v>
      </c>
      <c r="B14" s="89"/>
      <c r="C14" s="89"/>
      <c r="D14" s="89"/>
      <c r="E14" s="35">
        <f>SUM(E15:E18)</f>
        <v>0</v>
      </c>
      <c r="F14" s="90"/>
      <c r="G14" s="35">
        <f>SUM(G15:G18)</f>
        <v>0</v>
      </c>
      <c r="H14" s="35">
        <f>SUM(H15:H18)</f>
        <v>0</v>
      </c>
      <c r="I14" s="35">
        <f>SUM(I15:I18)</f>
        <v>0</v>
      </c>
      <c r="J14" s="35">
        <f>SUM(J15:J18)</f>
        <v>0</v>
      </c>
      <c r="K14" s="35">
        <f>SUM(K15:K18)</f>
        <v>0</v>
      </c>
    </row>
    <row r="15" spans="1:11">
      <c r="A15" s="91" t="s">
        <v>560</v>
      </c>
      <c r="B15" s="92"/>
      <c r="C15" s="92"/>
      <c r="D15" s="92"/>
      <c r="E15" s="33">
        <v>0</v>
      </c>
      <c r="F15" s="93"/>
      <c r="G15" s="33">
        <v>0</v>
      </c>
      <c r="H15" s="33">
        <v>0</v>
      </c>
      <c r="I15" s="33">
        <v>0</v>
      </c>
      <c r="J15" s="33">
        <v>0</v>
      </c>
      <c r="K15" s="33">
        <v>0</v>
      </c>
    </row>
    <row r="16" spans="1:11">
      <c r="A16" s="91" t="s">
        <v>561</v>
      </c>
      <c r="B16" s="92"/>
      <c r="C16" s="92"/>
      <c r="D16" s="92"/>
      <c r="E16" s="33">
        <v>0</v>
      </c>
      <c r="F16" s="93"/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1:11">
      <c r="A17" s="91" t="s">
        <v>562</v>
      </c>
      <c r="B17" s="92"/>
      <c r="C17" s="92"/>
      <c r="D17" s="92"/>
      <c r="E17" s="33">
        <v>0</v>
      </c>
      <c r="F17" s="93"/>
      <c r="G17" s="33">
        <v>0</v>
      </c>
      <c r="H17" s="33">
        <v>0</v>
      </c>
      <c r="I17" s="33">
        <v>0</v>
      </c>
      <c r="J17" s="33">
        <v>0</v>
      </c>
      <c r="K17" s="33">
        <v>0</v>
      </c>
    </row>
    <row r="18" spans="1:11">
      <c r="A18" s="91" t="s">
        <v>563</v>
      </c>
      <c r="B18" s="92"/>
      <c r="C18" s="92"/>
      <c r="D18" s="92"/>
      <c r="E18" s="33">
        <v>0</v>
      </c>
      <c r="F18" s="93"/>
      <c r="G18" s="33">
        <v>0</v>
      </c>
      <c r="H18" s="33">
        <v>0</v>
      </c>
      <c r="I18" s="33">
        <v>0</v>
      </c>
      <c r="J18" s="33">
        <v>0</v>
      </c>
      <c r="K18" s="33">
        <v>0</v>
      </c>
    </row>
    <row r="19" spans="1:11">
      <c r="A19" s="94" t="s">
        <v>94</v>
      </c>
      <c r="B19" s="95"/>
      <c r="C19" s="95"/>
      <c r="D19" s="95"/>
      <c r="E19" s="34"/>
      <c r="F19" s="96"/>
      <c r="G19" s="34"/>
      <c r="H19" s="34"/>
      <c r="I19" s="34"/>
      <c r="J19" s="34"/>
      <c r="K19" s="34"/>
    </row>
    <row r="20" spans="1:11">
      <c r="A20" s="49" t="s">
        <v>564</v>
      </c>
      <c r="B20" s="89"/>
      <c r="C20" s="89"/>
      <c r="D20" s="89"/>
      <c r="E20" s="35">
        <f>E8+E14</f>
        <v>0</v>
      </c>
      <c r="F20" s="90"/>
      <c r="G20" s="35">
        <f>G8+G14</f>
        <v>0</v>
      </c>
      <c r="H20" s="35">
        <f>H8+H14</f>
        <v>0</v>
      </c>
      <c r="I20" s="35">
        <f>I8+I14</f>
        <v>0</v>
      </c>
      <c r="J20" s="35">
        <f>J8+J14</f>
        <v>0</v>
      </c>
      <c r="K20" s="35">
        <f>K8+K14</f>
        <v>0</v>
      </c>
    </row>
    <row r="21" spans="1:11">
      <c r="A21" s="4"/>
      <c r="B21" s="65"/>
      <c r="C21" s="65"/>
      <c r="D21" s="65"/>
      <c r="E21" s="65"/>
      <c r="F21" s="65"/>
      <c r="G21" s="97"/>
      <c r="H21" s="97"/>
      <c r="I21" s="97"/>
      <c r="J21" s="97"/>
      <c r="K21" s="97"/>
    </row>
  </sheetData>
  <mergeCells count="5"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53" orientation="portrait" r:id="rId1"/>
  <headerFooter>
    <oddFooter>Página &amp;P de 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5"/>
  <sheetViews>
    <sheetView view="pageBreakPreview" topLeftCell="A43" zoomScale="60" zoomScaleNormal="100" workbookViewId="0">
      <selection activeCell="H12" sqref="H12"/>
    </sheetView>
  </sheetViews>
  <sheetFormatPr baseColWidth="10" defaultRowHeight="15"/>
  <cols>
    <col min="1" max="1" width="89" bestFit="1" customWidth="1"/>
    <col min="2" max="2" width="18" bestFit="1" customWidth="1"/>
    <col min="3" max="3" width="15.85546875" bestFit="1" customWidth="1"/>
    <col min="4" max="4" width="16.5703125" bestFit="1" customWidth="1"/>
  </cols>
  <sheetData>
    <row r="1" spans="1:4" ht="21">
      <c r="A1" s="135" t="s">
        <v>565</v>
      </c>
      <c r="B1" s="135"/>
      <c r="C1" s="135"/>
      <c r="D1" s="135"/>
    </row>
    <row r="2" spans="1:4">
      <c r="A2" s="136" t="s">
        <v>331</v>
      </c>
      <c r="B2" s="137"/>
      <c r="C2" s="137"/>
      <c r="D2" s="138"/>
    </row>
    <row r="3" spans="1:4">
      <c r="A3" s="139" t="s">
        <v>566</v>
      </c>
      <c r="B3" s="140"/>
      <c r="C3" s="140"/>
      <c r="D3" s="141"/>
    </row>
    <row r="4" spans="1:4">
      <c r="A4" s="139" t="s">
        <v>332</v>
      </c>
      <c r="B4" s="140"/>
      <c r="C4" s="140"/>
      <c r="D4" s="141"/>
    </row>
    <row r="5" spans="1:4">
      <c r="A5" s="142" t="s">
        <v>3</v>
      </c>
      <c r="B5" s="143"/>
      <c r="C5" s="143"/>
      <c r="D5" s="144"/>
    </row>
    <row r="7" spans="1:4" ht="30">
      <c r="A7" s="98" t="s">
        <v>4</v>
      </c>
      <c r="B7" s="3" t="s">
        <v>567</v>
      </c>
      <c r="C7" s="3" t="s">
        <v>10</v>
      </c>
      <c r="D7" s="3" t="s">
        <v>568</v>
      </c>
    </row>
    <row r="8" spans="1:4">
      <c r="A8" s="8" t="s">
        <v>569</v>
      </c>
      <c r="B8" s="99">
        <f>SUM(B9:B11)</f>
        <v>365452294.25</v>
      </c>
      <c r="C8" s="99">
        <f>SUM(C9:C11)</f>
        <v>194753489.31999999</v>
      </c>
      <c r="D8" s="99">
        <f>SUM(D9:D11)</f>
        <v>194753489.31999999</v>
      </c>
    </row>
    <row r="9" spans="1:4">
      <c r="A9" s="13" t="s">
        <v>570</v>
      </c>
      <c r="B9" s="100">
        <v>222341970.16</v>
      </c>
      <c r="C9" s="100">
        <v>160185503.78</v>
      </c>
      <c r="D9" s="100">
        <v>160185503.78</v>
      </c>
    </row>
    <row r="10" spans="1:4">
      <c r="A10" s="13" t="s">
        <v>571</v>
      </c>
      <c r="B10" s="100">
        <v>154710324.08000001</v>
      </c>
      <c r="C10" s="100">
        <v>40267985.539999999</v>
      </c>
      <c r="D10" s="100">
        <v>40267985.539999999</v>
      </c>
    </row>
    <row r="11" spans="1:4">
      <c r="A11" s="13" t="s">
        <v>572</v>
      </c>
      <c r="B11" s="100">
        <f>B44</f>
        <v>-11599999.99</v>
      </c>
      <c r="C11" s="100">
        <f>C44</f>
        <v>-5700000</v>
      </c>
      <c r="D11" s="100">
        <f>D44</f>
        <v>-5700000</v>
      </c>
    </row>
    <row r="12" spans="1:4">
      <c r="A12" s="51"/>
      <c r="B12" s="101"/>
      <c r="C12" s="101"/>
      <c r="D12" s="101"/>
    </row>
    <row r="13" spans="1:4">
      <c r="A13" s="8" t="s">
        <v>573</v>
      </c>
      <c r="B13" s="99">
        <f>SUM(B14:B15)</f>
        <v>365452294.25</v>
      </c>
      <c r="C13" s="99">
        <f>SUM(C14:C15)</f>
        <v>159973232.58000001</v>
      </c>
      <c r="D13" s="99">
        <f>SUM(D14:D15)</f>
        <v>157342656.57999998</v>
      </c>
    </row>
    <row r="14" spans="1:4">
      <c r="A14" s="13" t="s">
        <v>574</v>
      </c>
      <c r="B14" s="100">
        <v>210741970.16999999</v>
      </c>
      <c r="C14" s="100">
        <v>88739485.180000007</v>
      </c>
      <c r="D14" s="100">
        <v>88253655.319999993</v>
      </c>
    </row>
    <row r="15" spans="1:4">
      <c r="A15" s="13" t="s">
        <v>575</v>
      </c>
      <c r="B15" s="100">
        <v>154710324.08000001</v>
      </c>
      <c r="C15" s="100">
        <v>71233747.400000006</v>
      </c>
      <c r="D15" s="100">
        <v>69089001.260000005</v>
      </c>
    </row>
    <row r="16" spans="1:4">
      <c r="A16" s="51"/>
      <c r="B16" s="101"/>
      <c r="C16" s="101"/>
      <c r="D16" s="101"/>
    </row>
    <row r="17" spans="1:4">
      <c r="A17" s="8" t="s">
        <v>576</v>
      </c>
      <c r="B17" s="102">
        <v>0</v>
      </c>
      <c r="C17" s="99">
        <f>C18+C19</f>
        <v>76755136.620000005</v>
      </c>
      <c r="D17" s="99">
        <f>D18+D19</f>
        <v>74610390.479999989</v>
      </c>
    </row>
    <row r="18" spans="1:4">
      <c r="A18" s="13" t="s">
        <v>577</v>
      </c>
      <c r="B18" s="103">
        <v>0</v>
      </c>
      <c r="C18" s="100">
        <v>40542939.82</v>
      </c>
      <c r="D18" s="100">
        <v>38398193.68</v>
      </c>
    </row>
    <row r="19" spans="1:4">
      <c r="A19" s="13" t="s">
        <v>578</v>
      </c>
      <c r="B19" s="103">
        <v>0</v>
      </c>
      <c r="C19" s="100">
        <v>36212196.799999997</v>
      </c>
      <c r="D19" s="100">
        <v>36212196.799999997</v>
      </c>
    </row>
    <row r="20" spans="1:4">
      <c r="A20" s="51"/>
      <c r="B20" s="101"/>
      <c r="C20" s="101"/>
      <c r="D20" s="101"/>
    </row>
    <row r="21" spans="1:4">
      <c r="A21" s="8" t="s">
        <v>579</v>
      </c>
      <c r="B21" s="99">
        <f>B8-B13+B17</f>
        <v>0</v>
      </c>
      <c r="C21" s="99">
        <f>C8-C13+C17</f>
        <v>111535393.35999998</v>
      </c>
      <c r="D21" s="99">
        <f>D8-D13+D17</f>
        <v>112021223.22</v>
      </c>
    </row>
    <row r="22" spans="1:4">
      <c r="A22" s="8"/>
      <c r="B22" s="101"/>
      <c r="C22" s="101"/>
      <c r="D22" s="101"/>
    </row>
    <row r="23" spans="1:4">
      <c r="A23" s="8" t="s">
        <v>580</v>
      </c>
      <c r="B23" s="99">
        <f>B21-B11</f>
        <v>11599999.99</v>
      </c>
      <c r="C23" s="99">
        <f>C21-C11</f>
        <v>117235393.35999998</v>
      </c>
      <c r="D23" s="99">
        <f>D21-D11</f>
        <v>117721223.22</v>
      </c>
    </row>
    <row r="24" spans="1:4">
      <c r="A24" s="8"/>
      <c r="B24" s="104"/>
      <c r="C24" s="104"/>
      <c r="D24" s="104"/>
    </row>
    <row r="25" spans="1:4" ht="30">
      <c r="A25" s="105" t="s">
        <v>581</v>
      </c>
      <c r="B25" s="99">
        <f>B23-B17</f>
        <v>11599999.99</v>
      </c>
      <c r="C25" s="99">
        <f>C23-C17</f>
        <v>40480256.73999998</v>
      </c>
      <c r="D25" s="99">
        <f>D23-D17</f>
        <v>43110832.74000001</v>
      </c>
    </row>
    <row r="26" spans="1:4">
      <c r="A26" s="106"/>
      <c r="B26" s="107"/>
      <c r="C26" s="107"/>
      <c r="D26" s="107"/>
    </row>
    <row r="27" spans="1:4">
      <c r="A27" s="83"/>
      <c r="B27" s="108"/>
      <c r="C27" s="108"/>
      <c r="D27" s="108"/>
    </row>
    <row r="28" spans="1:4">
      <c r="A28" s="98" t="s">
        <v>582</v>
      </c>
      <c r="B28" s="109" t="s">
        <v>583</v>
      </c>
      <c r="C28" s="109" t="s">
        <v>10</v>
      </c>
      <c r="D28" s="109" t="s">
        <v>92</v>
      </c>
    </row>
    <row r="29" spans="1:4">
      <c r="A29" s="8" t="s">
        <v>584</v>
      </c>
      <c r="B29" s="110">
        <f>SUM(B30:B31)</f>
        <v>553893.31999999995</v>
      </c>
      <c r="C29" s="110">
        <f>SUM(C30:C31)</f>
        <v>326204.65999999997</v>
      </c>
      <c r="D29" s="110">
        <f>SUM(D30:D31)</f>
        <v>326204.65999999997</v>
      </c>
    </row>
    <row r="30" spans="1:4">
      <c r="A30" s="13" t="s">
        <v>585</v>
      </c>
      <c r="B30" s="111">
        <v>553893.31999999995</v>
      </c>
      <c r="C30" s="111">
        <v>326204.65999999997</v>
      </c>
      <c r="D30" s="111">
        <v>326204.65999999997</v>
      </c>
    </row>
    <row r="31" spans="1:4">
      <c r="A31" s="13" t="s">
        <v>586</v>
      </c>
      <c r="B31" s="111">
        <v>0</v>
      </c>
      <c r="C31" s="111">
        <v>0</v>
      </c>
      <c r="D31" s="111">
        <v>0</v>
      </c>
    </row>
    <row r="32" spans="1:4">
      <c r="A32" s="14"/>
      <c r="B32" s="112"/>
      <c r="C32" s="112"/>
      <c r="D32" s="112"/>
    </row>
    <row r="33" spans="1:4">
      <c r="A33" s="8" t="s">
        <v>587</v>
      </c>
      <c r="B33" s="110">
        <f>B25+B29</f>
        <v>12153893.310000001</v>
      </c>
      <c r="C33" s="110">
        <f>C25+C29</f>
        <v>40806461.399999976</v>
      </c>
      <c r="D33" s="110">
        <f>D25+D29</f>
        <v>43437037.400000006</v>
      </c>
    </row>
    <row r="34" spans="1:4">
      <c r="A34" s="4"/>
      <c r="B34" s="68"/>
      <c r="C34" s="68"/>
      <c r="D34" s="68"/>
    </row>
    <row r="35" spans="1:4">
      <c r="A35" s="83"/>
      <c r="B35" s="108"/>
      <c r="C35" s="108"/>
      <c r="D35" s="108"/>
    </row>
    <row r="36" spans="1:4" ht="30">
      <c r="A36" s="98" t="s">
        <v>582</v>
      </c>
      <c r="B36" s="109" t="s">
        <v>588</v>
      </c>
      <c r="C36" s="109" t="s">
        <v>10</v>
      </c>
      <c r="D36" s="109" t="s">
        <v>568</v>
      </c>
    </row>
    <row r="37" spans="1:4">
      <c r="A37" s="8" t="s">
        <v>589</v>
      </c>
      <c r="B37" s="110">
        <f>SUM(B38:B39)</f>
        <v>0</v>
      </c>
      <c r="C37" s="110">
        <f>SUM(C38:C39)</f>
        <v>0</v>
      </c>
      <c r="D37" s="110">
        <f>SUM(D38:D39)</f>
        <v>0</v>
      </c>
    </row>
    <row r="38" spans="1:4">
      <c r="A38" s="13" t="s">
        <v>590</v>
      </c>
      <c r="B38" s="111">
        <v>0</v>
      </c>
      <c r="C38" s="111">
        <v>0</v>
      </c>
      <c r="D38" s="111">
        <v>0</v>
      </c>
    </row>
    <row r="39" spans="1:4">
      <c r="A39" s="13" t="s">
        <v>591</v>
      </c>
      <c r="B39" s="111">
        <v>0</v>
      </c>
      <c r="C39" s="111">
        <v>0</v>
      </c>
      <c r="D39" s="111">
        <v>0</v>
      </c>
    </row>
    <row r="40" spans="1:4">
      <c r="A40" s="8" t="s">
        <v>592</v>
      </c>
      <c r="B40" s="110">
        <f>SUM(B41:B42)</f>
        <v>11599999.99</v>
      </c>
      <c r="C40" s="110">
        <f>SUM(C41:C42)</f>
        <v>5700000</v>
      </c>
      <c r="D40" s="110">
        <f>SUM(D41:D42)</f>
        <v>5700000</v>
      </c>
    </row>
    <row r="41" spans="1:4">
      <c r="A41" s="13" t="s">
        <v>593</v>
      </c>
      <c r="B41" s="111">
        <v>11599999.99</v>
      </c>
      <c r="C41" s="111">
        <v>5700000</v>
      </c>
      <c r="D41" s="111">
        <v>5700000</v>
      </c>
    </row>
    <row r="42" spans="1:4">
      <c r="A42" s="13" t="s">
        <v>594</v>
      </c>
      <c r="B42" s="111">
        <v>0</v>
      </c>
      <c r="C42" s="111">
        <v>0</v>
      </c>
      <c r="D42" s="111">
        <v>0</v>
      </c>
    </row>
    <row r="43" spans="1:4">
      <c r="A43" s="14"/>
      <c r="B43" s="112"/>
      <c r="C43" s="112"/>
      <c r="D43" s="112"/>
    </row>
    <row r="44" spans="1:4">
      <c r="A44" s="8" t="s">
        <v>595</v>
      </c>
      <c r="B44" s="110">
        <f>B37-B40</f>
        <v>-11599999.99</v>
      </c>
      <c r="C44" s="110">
        <f>C37-C40</f>
        <v>-5700000</v>
      </c>
      <c r="D44" s="110">
        <f>D37-D40</f>
        <v>-5700000</v>
      </c>
    </row>
    <row r="45" spans="1:4">
      <c r="A45" s="113"/>
      <c r="B45" s="114"/>
      <c r="C45" s="114"/>
      <c r="D45" s="114"/>
    </row>
    <row r="46" spans="1:4">
      <c r="B46" s="108"/>
      <c r="C46" s="108"/>
      <c r="D46" s="108"/>
    </row>
    <row r="47" spans="1:4" ht="30">
      <c r="A47" s="98" t="s">
        <v>582</v>
      </c>
      <c r="B47" s="109" t="s">
        <v>588</v>
      </c>
      <c r="C47" s="109" t="s">
        <v>10</v>
      </c>
      <c r="D47" s="109" t="s">
        <v>568</v>
      </c>
    </row>
    <row r="48" spans="1:4">
      <c r="A48" s="115" t="s">
        <v>596</v>
      </c>
      <c r="B48" s="116">
        <v>222341970.16</v>
      </c>
      <c r="C48" s="116">
        <v>160185503.78</v>
      </c>
      <c r="D48" s="116">
        <v>160185503.78</v>
      </c>
    </row>
    <row r="49" spans="1:4" ht="30">
      <c r="A49" s="117" t="s">
        <v>597</v>
      </c>
      <c r="B49" s="110">
        <f>B50-B51</f>
        <v>-11599999.99</v>
      </c>
      <c r="C49" s="110">
        <f>C50-C51</f>
        <v>-5700000</v>
      </c>
      <c r="D49" s="110">
        <f>D50-D51</f>
        <v>-5700000</v>
      </c>
    </row>
    <row r="50" spans="1:4">
      <c r="A50" s="118" t="s">
        <v>590</v>
      </c>
      <c r="B50" s="111">
        <v>0</v>
      </c>
      <c r="C50" s="111">
        <v>0</v>
      </c>
      <c r="D50" s="111">
        <v>0</v>
      </c>
    </row>
    <row r="51" spans="1:4">
      <c r="A51" s="118" t="s">
        <v>593</v>
      </c>
      <c r="B51" s="111">
        <v>11599999.99</v>
      </c>
      <c r="C51" s="111">
        <v>5700000</v>
      </c>
      <c r="D51" s="111">
        <v>5700000</v>
      </c>
    </row>
    <row r="52" spans="1:4">
      <c r="A52" s="14"/>
      <c r="B52" s="112"/>
      <c r="C52" s="112"/>
      <c r="D52" s="112"/>
    </row>
    <row r="53" spans="1:4">
      <c r="A53" s="13" t="s">
        <v>574</v>
      </c>
      <c r="B53" s="111">
        <v>210741970.16999999</v>
      </c>
      <c r="C53" s="111">
        <v>88739485.180000007</v>
      </c>
      <c r="D53" s="111">
        <v>88253655.319999993</v>
      </c>
    </row>
    <row r="54" spans="1:4">
      <c r="A54" s="14"/>
      <c r="B54" s="112"/>
      <c r="C54" s="112"/>
      <c r="D54" s="112"/>
    </row>
    <row r="55" spans="1:4">
      <c r="A55" s="13" t="s">
        <v>577</v>
      </c>
      <c r="B55" s="119"/>
      <c r="C55" s="111">
        <v>40542939.82</v>
      </c>
      <c r="D55" s="111">
        <v>38398193.68</v>
      </c>
    </row>
    <row r="56" spans="1:4">
      <c r="A56" s="14"/>
      <c r="B56" s="112"/>
      <c r="C56" s="112"/>
      <c r="D56" s="112"/>
    </row>
    <row r="57" spans="1:4" ht="30">
      <c r="A57" s="105" t="s">
        <v>598</v>
      </c>
      <c r="B57" s="110">
        <f>B48+B49-B53+B55</f>
        <v>0</v>
      </c>
      <c r="C57" s="110">
        <f>C48+C49-C53+C55</f>
        <v>106288958.41999999</v>
      </c>
      <c r="D57" s="110">
        <f>D48+D49-D53+D55</f>
        <v>104630042.14000002</v>
      </c>
    </row>
    <row r="58" spans="1:4">
      <c r="A58" s="120"/>
      <c r="B58" s="121"/>
      <c r="C58" s="121"/>
      <c r="D58" s="121"/>
    </row>
    <row r="59" spans="1:4">
      <c r="A59" s="105" t="s">
        <v>599</v>
      </c>
      <c r="B59" s="110">
        <f>B57-B49</f>
        <v>11599999.99</v>
      </c>
      <c r="C59" s="110">
        <f>C57-C49</f>
        <v>111988958.41999999</v>
      </c>
      <c r="D59" s="110">
        <f>D57-D49</f>
        <v>110330042.14000002</v>
      </c>
    </row>
    <row r="60" spans="1:4">
      <c r="A60" s="4"/>
      <c r="B60" s="114"/>
      <c r="C60" s="114"/>
      <c r="D60" s="114"/>
    </row>
    <row r="61" spans="1:4">
      <c r="B61" s="122"/>
      <c r="C61" s="122"/>
      <c r="D61" s="122"/>
    </row>
    <row r="62" spans="1:4" ht="30">
      <c r="A62" s="98" t="s">
        <v>582</v>
      </c>
      <c r="B62" s="109" t="s">
        <v>588</v>
      </c>
      <c r="C62" s="109" t="s">
        <v>10</v>
      </c>
      <c r="D62" s="109" t="s">
        <v>568</v>
      </c>
    </row>
    <row r="63" spans="1:4">
      <c r="A63" s="115" t="s">
        <v>571</v>
      </c>
      <c r="B63" s="123">
        <v>154710324.08000001</v>
      </c>
      <c r="C63" s="123">
        <v>40267985.539999999</v>
      </c>
      <c r="D63" s="123">
        <v>40267985.539999999</v>
      </c>
    </row>
    <row r="64" spans="1:4" ht="30">
      <c r="A64" s="117" t="s">
        <v>600</v>
      </c>
      <c r="B64" s="99">
        <f>B65-B66</f>
        <v>0</v>
      </c>
      <c r="C64" s="99">
        <f>C65-C66</f>
        <v>0</v>
      </c>
      <c r="D64" s="99">
        <f>D65-D66</f>
        <v>0</v>
      </c>
    </row>
    <row r="65" spans="1:4">
      <c r="A65" s="118" t="s">
        <v>591</v>
      </c>
      <c r="B65" s="100">
        <v>0</v>
      </c>
      <c r="C65" s="100">
        <v>0</v>
      </c>
      <c r="D65" s="100">
        <v>0</v>
      </c>
    </row>
    <row r="66" spans="1:4">
      <c r="A66" s="118" t="s">
        <v>594</v>
      </c>
      <c r="B66" s="100">
        <v>0</v>
      </c>
      <c r="C66" s="100">
        <v>0</v>
      </c>
      <c r="D66" s="100">
        <v>0</v>
      </c>
    </row>
    <row r="67" spans="1:4">
      <c r="A67" s="14"/>
      <c r="B67" s="101"/>
      <c r="C67" s="101"/>
      <c r="D67" s="101"/>
    </row>
    <row r="68" spans="1:4">
      <c r="A68" s="13" t="s">
        <v>601</v>
      </c>
      <c r="B68" s="100">
        <v>154710324.08000001</v>
      </c>
      <c r="C68" s="100">
        <v>71233747.400000006</v>
      </c>
      <c r="D68" s="100">
        <v>69089001.260000005</v>
      </c>
    </row>
    <row r="69" spans="1:4">
      <c r="A69" s="14"/>
      <c r="B69" s="101"/>
      <c r="C69" s="101"/>
      <c r="D69" s="101"/>
    </row>
    <row r="70" spans="1:4">
      <c r="A70" s="13" t="s">
        <v>578</v>
      </c>
      <c r="B70" s="124">
        <v>0</v>
      </c>
      <c r="C70" s="100">
        <v>36212196.799999997</v>
      </c>
      <c r="D70" s="100">
        <v>36212196.799999997</v>
      </c>
    </row>
    <row r="71" spans="1:4">
      <c r="A71" s="14"/>
      <c r="B71" s="101"/>
      <c r="C71" s="101"/>
      <c r="D71" s="101"/>
    </row>
    <row r="72" spans="1:4" ht="30">
      <c r="A72" s="105" t="s">
        <v>602</v>
      </c>
      <c r="B72" s="99">
        <f>B63+B64-B68+B70</f>
        <v>0</v>
      </c>
      <c r="C72" s="99">
        <f>C63+C64-C68+C70</f>
        <v>5246434.9399999902</v>
      </c>
      <c r="D72" s="99">
        <f>D63+D64-D68+D70</f>
        <v>7391181.0799999908</v>
      </c>
    </row>
    <row r="73" spans="1:4">
      <c r="A73" s="14"/>
      <c r="B73" s="101"/>
      <c r="C73" s="101"/>
      <c r="D73" s="101"/>
    </row>
    <row r="74" spans="1:4" ht="30">
      <c r="A74" s="105" t="s">
        <v>603</v>
      </c>
      <c r="B74" s="99">
        <f>B72-B64</f>
        <v>0</v>
      </c>
      <c r="C74" s="99">
        <f>C72-C64</f>
        <v>5246434.9399999902</v>
      </c>
      <c r="D74" s="99">
        <f>D72-D64</f>
        <v>7391181.0799999908</v>
      </c>
    </row>
    <row r="75" spans="1:4">
      <c r="A75" s="4"/>
      <c r="B75" s="125"/>
      <c r="C75" s="125"/>
      <c r="D75" s="125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Página &amp;P de 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9"/>
  <sheetViews>
    <sheetView view="pageBreakPreview" zoomScale="60" zoomScaleNormal="100" workbookViewId="0">
      <selection activeCell="B16" sqref="B16"/>
    </sheetView>
  </sheetViews>
  <sheetFormatPr baseColWidth="10" defaultRowHeight="15"/>
  <cols>
    <col min="1" max="1" width="84.5703125" bestFit="1" customWidth="1"/>
    <col min="2" max="7" width="19.85546875" customWidth="1"/>
  </cols>
  <sheetData>
    <row r="1" spans="1:7" ht="21">
      <c r="A1" s="150" t="s">
        <v>604</v>
      </c>
      <c r="B1" s="150"/>
      <c r="C1" s="150"/>
      <c r="D1" s="150"/>
      <c r="E1" s="150"/>
      <c r="F1" s="150"/>
      <c r="G1" s="150"/>
    </row>
    <row r="2" spans="1:7">
      <c r="A2" s="136" t="s">
        <v>331</v>
      </c>
      <c r="B2" s="137"/>
      <c r="C2" s="137"/>
      <c r="D2" s="137"/>
      <c r="E2" s="137"/>
      <c r="F2" s="137"/>
      <c r="G2" s="138"/>
    </row>
    <row r="3" spans="1:7">
      <c r="A3" s="139" t="s">
        <v>605</v>
      </c>
      <c r="B3" s="140"/>
      <c r="C3" s="140"/>
      <c r="D3" s="140"/>
      <c r="E3" s="140"/>
      <c r="F3" s="140"/>
      <c r="G3" s="141"/>
    </row>
    <row r="4" spans="1:7">
      <c r="A4" s="139" t="s">
        <v>332</v>
      </c>
      <c r="B4" s="140"/>
      <c r="C4" s="140"/>
      <c r="D4" s="140"/>
      <c r="E4" s="140"/>
      <c r="F4" s="140"/>
      <c r="G4" s="141"/>
    </row>
    <row r="5" spans="1:7">
      <c r="A5" s="142" t="s">
        <v>3</v>
      </c>
      <c r="B5" s="143"/>
      <c r="C5" s="143"/>
      <c r="D5" s="143"/>
      <c r="E5" s="143"/>
      <c r="F5" s="143"/>
      <c r="G5" s="144"/>
    </row>
    <row r="6" spans="1:7">
      <c r="A6" s="147" t="s">
        <v>606</v>
      </c>
      <c r="B6" s="149" t="s">
        <v>607</v>
      </c>
      <c r="C6" s="149"/>
      <c r="D6" s="149"/>
      <c r="E6" s="149"/>
      <c r="F6" s="149"/>
      <c r="G6" s="149" t="s">
        <v>608</v>
      </c>
    </row>
    <row r="7" spans="1:7" ht="30">
      <c r="A7" s="148"/>
      <c r="B7" s="10" t="s">
        <v>609</v>
      </c>
      <c r="C7" s="3" t="s">
        <v>90</v>
      </c>
      <c r="D7" s="10" t="s">
        <v>91</v>
      </c>
      <c r="E7" s="10" t="s">
        <v>10</v>
      </c>
      <c r="F7" s="10" t="s">
        <v>610</v>
      </c>
      <c r="G7" s="149"/>
    </row>
    <row r="8" spans="1:7">
      <c r="A8" s="7" t="s">
        <v>611</v>
      </c>
      <c r="B8" s="126"/>
      <c r="C8" s="126"/>
      <c r="D8" s="126"/>
      <c r="E8" s="126"/>
      <c r="F8" s="126"/>
      <c r="G8" s="126"/>
    </row>
    <row r="9" spans="1:7">
      <c r="A9" s="13" t="s">
        <v>612</v>
      </c>
      <c r="B9" s="111">
        <v>22368000</v>
      </c>
      <c r="C9" s="111">
        <v>0</v>
      </c>
      <c r="D9" s="111">
        <f>B9+C9</f>
        <v>22368000</v>
      </c>
      <c r="E9" s="111">
        <v>17229025.190000001</v>
      </c>
      <c r="F9" s="111">
        <v>17229025.199999999</v>
      </c>
      <c r="G9" s="111">
        <f>F9-B9</f>
        <v>-5138974.8000000007</v>
      </c>
    </row>
    <row r="10" spans="1:7">
      <c r="A10" s="13" t="s">
        <v>613</v>
      </c>
      <c r="B10" s="111">
        <v>0</v>
      </c>
      <c r="C10" s="111">
        <v>0</v>
      </c>
      <c r="D10" s="111">
        <f t="shared" ref="D10:D15" si="0">B10+C10</f>
        <v>0</v>
      </c>
      <c r="E10" s="111">
        <v>0</v>
      </c>
      <c r="F10" s="111">
        <v>0</v>
      </c>
      <c r="G10" s="111">
        <f t="shared" ref="G10:G39" si="1">F10-B10</f>
        <v>0</v>
      </c>
    </row>
    <row r="11" spans="1:7">
      <c r="A11" s="13" t="s">
        <v>614</v>
      </c>
      <c r="B11" s="111">
        <v>1200000</v>
      </c>
      <c r="C11" s="111">
        <v>0</v>
      </c>
      <c r="D11" s="111">
        <f t="shared" si="0"/>
        <v>1200000</v>
      </c>
      <c r="E11" s="111">
        <v>0</v>
      </c>
      <c r="F11" s="111">
        <v>0</v>
      </c>
      <c r="G11" s="111">
        <f t="shared" si="1"/>
        <v>-1200000</v>
      </c>
    </row>
    <row r="12" spans="1:7">
      <c r="A12" s="13" t="s">
        <v>615</v>
      </c>
      <c r="B12" s="111">
        <v>4243000</v>
      </c>
      <c r="C12" s="111">
        <v>0</v>
      </c>
      <c r="D12" s="111">
        <f t="shared" si="0"/>
        <v>4243000</v>
      </c>
      <c r="E12" s="111">
        <v>1737627.4</v>
      </c>
      <c r="F12" s="111">
        <v>1737627.4</v>
      </c>
      <c r="G12" s="111">
        <f t="shared" si="1"/>
        <v>-2505372.6</v>
      </c>
    </row>
    <row r="13" spans="1:7">
      <c r="A13" s="13" t="s">
        <v>616</v>
      </c>
      <c r="B13" s="111">
        <v>2420000</v>
      </c>
      <c r="C13" s="111">
        <v>0</v>
      </c>
      <c r="D13" s="111">
        <f t="shared" si="0"/>
        <v>2420000</v>
      </c>
      <c r="E13" s="111">
        <v>720079.11</v>
      </c>
      <c r="F13" s="111">
        <v>720079.1</v>
      </c>
      <c r="G13" s="111">
        <f t="shared" si="1"/>
        <v>-1699920.9</v>
      </c>
    </row>
    <row r="14" spans="1:7">
      <c r="A14" s="13" t="s">
        <v>617</v>
      </c>
      <c r="B14" s="111">
        <v>1620000</v>
      </c>
      <c r="C14" s="111">
        <v>0</v>
      </c>
      <c r="D14" s="111">
        <f t="shared" si="0"/>
        <v>1620000</v>
      </c>
      <c r="E14" s="111">
        <v>461530.64</v>
      </c>
      <c r="F14" s="111">
        <v>461530.64</v>
      </c>
      <c r="G14" s="111">
        <f t="shared" si="1"/>
        <v>-1158469.3599999999</v>
      </c>
    </row>
    <row r="15" spans="1:7">
      <c r="A15" s="13" t="s">
        <v>618</v>
      </c>
      <c r="B15" s="111">
        <v>0</v>
      </c>
      <c r="C15" s="111">
        <v>0</v>
      </c>
      <c r="D15" s="111">
        <f t="shared" si="0"/>
        <v>0</v>
      </c>
      <c r="E15" s="111">
        <v>0</v>
      </c>
      <c r="F15" s="111">
        <v>0</v>
      </c>
      <c r="G15" s="111">
        <f t="shared" si="1"/>
        <v>0</v>
      </c>
    </row>
    <row r="16" spans="1:7">
      <c r="A16" s="127" t="s">
        <v>619</v>
      </c>
      <c r="B16" s="111">
        <f>SUM(B17:B27)</f>
        <v>187309064.79999998</v>
      </c>
      <c r="C16" s="111">
        <f>SUM(C17:C27)</f>
        <v>4306360.92</v>
      </c>
      <c r="D16" s="111">
        <f>SUM(D17:D27)</f>
        <v>191615425.72</v>
      </c>
      <c r="E16" s="111">
        <f>SUM(E17:E27)</f>
        <v>50463184.619999997</v>
      </c>
      <c r="F16" s="111">
        <f>SUM(F17:F27)</f>
        <v>50463184.619999997</v>
      </c>
      <c r="G16" s="111">
        <f t="shared" si="1"/>
        <v>-136845880.17999998</v>
      </c>
    </row>
    <row r="17" spans="1:7">
      <c r="A17" s="15" t="s">
        <v>620</v>
      </c>
      <c r="B17" s="111">
        <v>106359997.12</v>
      </c>
      <c r="C17" s="111">
        <v>3000000</v>
      </c>
      <c r="D17" s="111">
        <f t="shared" ref="D17:D27" si="2">B17+C17</f>
        <v>109359997.12</v>
      </c>
      <c r="E17" s="111">
        <v>27793653.289999999</v>
      </c>
      <c r="F17" s="111">
        <v>27793653.289999999</v>
      </c>
      <c r="G17" s="111">
        <f t="shared" si="1"/>
        <v>-78566343.830000013</v>
      </c>
    </row>
    <row r="18" spans="1:7">
      <c r="A18" s="15" t="s">
        <v>621</v>
      </c>
      <c r="B18" s="111">
        <v>41431134.159999996</v>
      </c>
      <c r="C18" s="111">
        <v>0</v>
      </c>
      <c r="D18" s="111">
        <f t="shared" si="2"/>
        <v>41431134.159999996</v>
      </c>
      <c r="E18" s="111">
        <v>10534321.810000001</v>
      </c>
      <c r="F18" s="111">
        <v>10534321.810000001</v>
      </c>
      <c r="G18" s="111">
        <f t="shared" si="1"/>
        <v>-30896812.349999994</v>
      </c>
    </row>
    <row r="19" spans="1:7">
      <c r="A19" s="15" t="s">
        <v>622</v>
      </c>
      <c r="B19" s="111">
        <v>15956876</v>
      </c>
      <c r="C19" s="111">
        <v>0</v>
      </c>
      <c r="D19" s="111">
        <f t="shared" si="2"/>
        <v>15956876</v>
      </c>
      <c r="E19" s="111">
        <v>1782421.87</v>
      </c>
      <c r="F19" s="111">
        <v>1782421.87</v>
      </c>
      <c r="G19" s="111">
        <f t="shared" si="1"/>
        <v>-14174454.129999999</v>
      </c>
    </row>
    <row r="20" spans="1:7">
      <c r="A20" s="15" t="s">
        <v>623</v>
      </c>
      <c r="B20" s="111">
        <v>0</v>
      </c>
      <c r="C20" s="111">
        <v>0</v>
      </c>
      <c r="D20" s="111">
        <f t="shared" si="2"/>
        <v>0</v>
      </c>
      <c r="E20" s="111">
        <v>0</v>
      </c>
      <c r="F20" s="111">
        <v>0</v>
      </c>
      <c r="G20" s="111">
        <f t="shared" si="1"/>
        <v>0</v>
      </c>
    </row>
    <row r="21" spans="1:7">
      <c r="A21" s="15" t="s">
        <v>624</v>
      </c>
      <c r="B21" s="111">
        <v>0</v>
      </c>
      <c r="C21" s="111">
        <v>0</v>
      </c>
      <c r="D21" s="111">
        <f t="shared" si="2"/>
        <v>0</v>
      </c>
      <c r="E21" s="111">
        <v>0</v>
      </c>
      <c r="F21" s="111">
        <v>0</v>
      </c>
      <c r="G21" s="111">
        <f t="shared" si="1"/>
        <v>0</v>
      </c>
    </row>
    <row r="22" spans="1:7">
      <c r="A22" s="15" t="s">
        <v>625</v>
      </c>
      <c r="B22" s="111">
        <v>4363748.4800000004</v>
      </c>
      <c r="C22" s="111">
        <v>0</v>
      </c>
      <c r="D22" s="111">
        <f t="shared" si="2"/>
        <v>4363748.4800000004</v>
      </c>
      <c r="E22" s="111">
        <v>1263933.93</v>
      </c>
      <c r="F22" s="111">
        <v>1263933.93</v>
      </c>
      <c r="G22" s="111">
        <f t="shared" si="1"/>
        <v>-3099814.5500000007</v>
      </c>
    </row>
    <row r="23" spans="1:7">
      <c r="A23" s="15" t="s">
        <v>626</v>
      </c>
      <c r="B23" s="111">
        <v>0</v>
      </c>
      <c r="C23" s="111">
        <v>0</v>
      </c>
      <c r="D23" s="111">
        <f t="shared" si="2"/>
        <v>0</v>
      </c>
      <c r="E23" s="111">
        <v>0</v>
      </c>
      <c r="F23" s="111">
        <v>0</v>
      </c>
      <c r="G23" s="111">
        <f t="shared" si="1"/>
        <v>0</v>
      </c>
    </row>
    <row r="24" spans="1:7">
      <c r="A24" s="15" t="s">
        <v>627</v>
      </c>
      <c r="B24" s="111">
        <v>0</v>
      </c>
      <c r="C24" s="111">
        <v>0</v>
      </c>
      <c r="D24" s="111">
        <f t="shared" si="2"/>
        <v>0</v>
      </c>
      <c r="E24" s="111">
        <v>0</v>
      </c>
      <c r="F24" s="111">
        <v>0</v>
      </c>
      <c r="G24" s="111">
        <f t="shared" si="1"/>
        <v>0</v>
      </c>
    </row>
    <row r="25" spans="1:7">
      <c r="A25" s="15" t="s">
        <v>628</v>
      </c>
      <c r="B25" s="111">
        <v>3557688.16</v>
      </c>
      <c r="C25" s="111">
        <v>0</v>
      </c>
      <c r="D25" s="111">
        <f t="shared" si="2"/>
        <v>3557688.16</v>
      </c>
      <c r="E25" s="111">
        <v>647780.72</v>
      </c>
      <c r="F25" s="111">
        <v>647780.72</v>
      </c>
      <c r="G25" s="111">
        <f t="shared" si="1"/>
        <v>-2909907.4400000004</v>
      </c>
    </row>
    <row r="26" spans="1:7">
      <c r="A26" s="15" t="s">
        <v>629</v>
      </c>
      <c r="B26" s="111">
        <v>15639620.880000001</v>
      </c>
      <c r="C26" s="111">
        <v>1306360.92</v>
      </c>
      <c r="D26" s="111">
        <f t="shared" si="2"/>
        <v>16945981.800000001</v>
      </c>
      <c r="E26" s="111">
        <v>8441073</v>
      </c>
      <c r="F26" s="111">
        <v>8441073</v>
      </c>
      <c r="G26" s="111">
        <f t="shared" si="1"/>
        <v>-7198547.8800000008</v>
      </c>
    </row>
    <row r="27" spans="1:7">
      <c r="A27" s="15" t="s">
        <v>630</v>
      </c>
      <c r="B27" s="111">
        <v>0</v>
      </c>
      <c r="C27" s="111">
        <v>0</v>
      </c>
      <c r="D27" s="111">
        <f t="shared" si="2"/>
        <v>0</v>
      </c>
      <c r="E27" s="111">
        <v>0</v>
      </c>
      <c r="F27" s="111">
        <v>0</v>
      </c>
      <c r="G27" s="111">
        <f t="shared" si="1"/>
        <v>0</v>
      </c>
    </row>
    <row r="28" spans="1:7">
      <c r="A28" s="13" t="s">
        <v>631</v>
      </c>
      <c r="B28" s="111">
        <f>SUM(B29:B33)</f>
        <v>2781905.36</v>
      </c>
      <c r="C28" s="111">
        <f>SUM(C29:C33)</f>
        <v>0</v>
      </c>
      <c r="D28" s="111">
        <f>SUM(D29:D33)</f>
        <v>2781905.36</v>
      </c>
      <c r="E28" s="111">
        <f>SUM(E29:E33)</f>
        <v>804710.31</v>
      </c>
      <c r="F28" s="111">
        <f>SUM(F29:F33)</f>
        <v>804710.31</v>
      </c>
      <c r="G28" s="111">
        <f t="shared" si="1"/>
        <v>-1977195.0499999998</v>
      </c>
    </row>
    <row r="29" spans="1:7">
      <c r="A29" s="15" t="s">
        <v>632</v>
      </c>
      <c r="B29" s="111">
        <v>0</v>
      </c>
      <c r="C29" s="111">
        <v>0</v>
      </c>
      <c r="D29" s="111">
        <f t="shared" ref="D29:D36" si="3">B29+C29</f>
        <v>0</v>
      </c>
      <c r="E29" s="111">
        <v>2008.16</v>
      </c>
      <c r="F29" s="111">
        <v>2008.16</v>
      </c>
      <c r="G29" s="111">
        <f t="shared" si="1"/>
        <v>2008.16</v>
      </c>
    </row>
    <row r="30" spans="1:7">
      <c r="A30" s="15" t="s">
        <v>633</v>
      </c>
      <c r="B30" s="111">
        <v>1829234.16</v>
      </c>
      <c r="C30" s="111">
        <v>0</v>
      </c>
      <c r="D30" s="111">
        <f t="shared" si="3"/>
        <v>1829234.16</v>
      </c>
      <c r="E30" s="111">
        <v>59752.02</v>
      </c>
      <c r="F30" s="111">
        <v>59752.02</v>
      </c>
      <c r="G30" s="111">
        <f t="shared" si="1"/>
        <v>-1769482.14</v>
      </c>
    </row>
    <row r="31" spans="1:7">
      <c r="A31" s="15" t="s">
        <v>634</v>
      </c>
      <c r="B31" s="111">
        <v>0</v>
      </c>
      <c r="C31" s="111">
        <v>0</v>
      </c>
      <c r="D31" s="111">
        <f t="shared" si="3"/>
        <v>0</v>
      </c>
      <c r="E31" s="111">
        <v>479683.06</v>
      </c>
      <c r="F31" s="111">
        <v>479683.06</v>
      </c>
      <c r="G31" s="111">
        <f t="shared" si="1"/>
        <v>479683.06</v>
      </c>
    </row>
    <row r="32" spans="1:7">
      <c r="A32" s="15" t="s">
        <v>635</v>
      </c>
      <c r="B32" s="111">
        <v>0</v>
      </c>
      <c r="C32" s="111">
        <v>0</v>
      </c>
      <c r="D32" s="111">
        <f t="shared" si="3"/>
        <v>0</v>
      </c>
      <c r="E32" s="111">
        <v>0</v>
      </c>
      <c r="F32" s="111">
        <v>0</v>
      </c>
      <c r="G32" s="111">
        <f t="shared" si="1"/>
        <v>0</v>
      </c>
    </row>
    <row r="33" spans="1:7">
      <c r="A33" s="15" t="s">
        <v>636</v>
      </c>
      <c r="B33" s="111">
        <v>952671.2</v>
      </c>
      <c r="C33" s="111">
        <v>0</v>
      </c>
      <c r="D33" s="111">
        <f t="shared" si="3"/>
        <v>952671.2</v>
      </c>
      <c r="E33" s="111">
        <v>263267.07</v>
      </c>
      <c r="F33" s="111">
        <v>263267.07</v>
      </c>
      <c r="G33" s="111">
        <f t="shared" si="1"/>
        <v>-689404.12999999989</v>
      </c>
    </row>
    <row r="34" spans="1:7">
      <c r="A34" s="13" t="s">
        <v>637</v>
      </c>
      <c r="B34" s="111">
        <v>400000</v>
      </c>
      <c r="C34" s="111">
        <v>244439784.52000001</v>
      </c>
      <c r="D34" s="111">
        <f t="shared" si="3"/>
        <v>244839784.52000001</v>
      </c>
      <c r="E34" s="111">
        <v>88769346.510000005</v>
      </c>
      <c r="F34" s="111">
        <v>88769346.510000005</v>
      </c>
      <c r="G34" s="111">
        <f t="shared" si="1"/>
        <v>88369346.510000005</v>
      </c>
    </row>
    <row r="35" spans="1:7">
      <c r="A35" s="13" t="s">
        <v>638</v>
      </c>
      <c r="B35" s="111">
        <f>B36</f>
        <v>0</v>
      </c>
      <c r="C35" s="111">
        <f>C36</f>
        <v>0</v>
      </c>
      <c r="D35" s="111">
        <f t="shared" si="3"/>
        <v>0</v>
      </c>
      <c r="E35" s="111">
        <f>E36</f>
        <v>0</v>
      </c>
      <c r="F35" s="111">
        <f>F36</f>
        <v>0</v>
      </c>
      <c r="G35" s="111">
        <f t="shared" si="1"/>
        <v>0</v>
      </c>
    </row>
    <row r="36" spans="1:7">
      <c r="A36" s="15" t="s">
        <v>639</v>
      </c>
      <c r="B36" s="111">
        <v>0</v>
      </c>
      <c r="C36" s="111">
        <v>0</v>
      </c>
      <c r="D36" s="111">
        <f t="shared" si="3"/>
        <v>0</v>
      </c>
      <c r="E36" s="111">
        <v>0</v>
      </c>
      <c r="F36" s="111">
        <v>0</v>
      </c>
      <c r="G36" s="111">
        <f t="shared" si="1"/>
        <v>0</v>
      </c>
    </row>
    <row r="37" spans="1:7">
      <c r="A37" s="13" t="s">
        <v>640</v>
      </c>
      <c r="B37" s="111">
        <f>B38+B39</f>
        <v>0</v>
      </c>
      <c r="C37" s="111">
        <f>C38+C39</f>
        <v>0</v>
      </c>
      <c r="D37" s="111">
        <f>D38+D39</f>
        <v>0</v>
      </c>
      <c r="E37" s="111">
        <f>E38+E39</f>
        <v>0</v>
      </c>
      <c r="F37" s="111">
        <f>F38+F39</f>
        <v>0</v>
      </c>
      <c r="G37" s="111">
        <f t="shared" si="1"/>
        <v>0</v>
      </c>
    </row>
    <row r="38" spans="1:7">
      <c r="A38" s="15" t="s">
        <v>641</v>
      </c>
      <c r="B38" s="111">
        <v>0</v>
      </c>
      <c r="C38" s="111">
        <v>0</v>
      </c>
      <c r="D38" s="111">
        <f>B38+C38</f>
        <v>0</v>
      </c>
      <c r="E38" s="111">
        <v>0</v>
      </c>
      <c r="F38" s="111">
        <v>0</v>
      </c>
      <c r="G38" s="111">
        <f t="shared" si="1"/>
        <v>0</v>
      </c>
    </row>
    <row r="39" spans="1:7">
      <c r="A39" s="15" t="s">
        <v>642</v>
      </c>
      <c r="B39" s="111">
        <v>0</v>
      </c>
      <c r="C39" s="111">
        <v>0</v>
      </c>
      <c r="D39" s="111">
        <f>B39+C39</f>
        <v>0</v>
      </c>
      <c r="E39" s="111">
        <v>0</v>
      </c>
      <c r="F39" s="111">
        <v>0</v>
      </c>
      <c r="G39" s="111">
        <f t="shared" si="1"/>
        <v>0</v>
      </c>
    </row>
    <row r="40" spans="1:7">
      <c r="A40" s="14"/>
      <c r="B40" s="111"/>
      <c r="C40" s="111"/>
      <c r="D40" s="111"/>
      <c r="E40" s="111"/>
      <c r="F40" s="111"/>
      <c r="G40" s="111"/>
    </row>
    <row r="41" spans="1:7">
      <c r="A41" s="8" t="s">
        <v>643</v>
      </c>
      <c r="B41" s="110">
        <f t="shared" ref="B41:G41" si="4">B9+B10+B11+B12+B13+B14+B15+B16+B28++B34+B35+B37</f>
        <v>222341970.16</v>
      </c>
      <c r="C41" s="110">
        <f t="shared" si="4"/>
        <v>248746145.44</v>
      </c>
      <c r="D41" s="110">
        <f t="shared" si="4"/>
        <v>471088115.60000002</v>
      </c>
      <c r="E41" s="110">
        <f t="shared" si="4"/>
        <v>160185503.78</v>
      </c>
      <c r="F41" s="110">
        <f t="shared" si="4"/>
        <v>160185503.78</v>
      </c>
      <c r="G41" s="110">
        <f t="shared" si="4"/>
        <v>-62156466.37999998</v>
      </c>
    </row>
    <row r="42" spans="1:7">
      <c r="A42" s="8" t="s">
        <v>644</v>
      </c>
      <c r="B42" s="128"/>
      <c r="C42" s="128"/>
      <c r="D42" s="128"/>
      <c r="E42" s="128"/>
      <c r="F42" s="128"/>
      <c r="G42" s="110">
        <f>IF((F41-B41)&lt;0,0,(F41-B41))</f>
        <v>0</v>
      </c>
    </row>
    <row r="43" spans="1:7">
      <c r="A43" s="14"/>
      <c r="B43" s="112"/>
      <c r="C43" s="112"/>
      <c r="D43" s="112"/>
      <c r="E43" s="112"/>
      <c r="F43" s="112"/>
      <c r="G43" s="112"/>
    </row>
    <row r="44" spans="1:7">
      <c r="A44" s="8" t="s">
        <v>645</v>
      </c>
      <c r="B44" s="112"/>
      <c r="C44" s="112"/>
      <c r="D44" s="112"/>
      <c r="E44" s="112"/>
      <c r="F44" s="112"/>
      <c r="G44" s="112"/>
    </row>
    <row r="45" spans="1:7">
      <c r="A45" s="13" t="s">
        <v>646</v>
      </c>
      <c r="B45" s="111">
        <f>SUM(B46:B53)</f>
        <v>154710324.08000001</v>
      </c>
      <c r="C45" s="111">
        <f>SUM(C46:C53)</f>
        <v>-6244969.0800000001</v>
      </c>
      <c r="D45" s="111">
        <f>SUM(D46:D53)</f>
        <v>148465355</v>
      </c>
      <c r="E45" s="111">
        <f>SUM(E46:E53)</f>
        <v>40267432.450000003</v>
      </c>
      <c r="F45" s="111">
        <f>SUM(F46:F53)</f>
        <v>40267432.450000003</v>
      </c>
      <c r="G45" s="111">
        <f>F45-B45</f>
        <v>-114442891.63000001</v>
      </c>
    </row>
    <row r="46" spans="1:7">
      <c r="A46" s="17" t="s">
        <v>647</v>
      </c>
      <c r="B46" s="111">
        <v>0</v>
      </c>
      <c r="C46" s="111">
        <v>0</v>
      </c>
      <c r="D46" s="111">
        <f>B46+C46</f>
        <v>0</v>
      </c>
      <c r="E46" s="111">
        <v>0</v>
      </c>
      <c r="F46" s="111">
        <v>0</v>
      </c>
      <c r="G46" s="111">
        <f>F46-B46</f>
        <v>0</v>
      </c>
    </row>
    <row r="47" spans="1:7">
      <c r="A47" s="17" t="s">
        <v>648</v>
      </c>
      <c r="B47" s="111">
        <v>0</v>
      </c>
      <c r="C47" s="111">
        <v>0</v>
      </c>
      <c r="D47" s="111">
        <f t="shared" ref="D47:D53" si="5">B47+C47</f>
        <v>0</v>
      </c>
      <c r="E47" s="111">
        <v>0</v>
      </c>
      <c r="F47" s="111">
        <v>0</v>
      </c>
      <c r="G47" s="111">
        <f>F47-B47</f>
        <v>0</v>
      </c>
    </row>
    <row r="48" spans="1:7">
      <c r="A48" s="17" t="s">
        <v>649</v>
      </c>
      <c r="B48" s="111">
        <v>67638871.040000007</v>
      </c>
      <c r="C48" s="111">
        <v>-4973033.04</v>
      </c>
      <c r="D48" s="111">
        <f t="shared" si="5"/>
        <v>62665838.000000007</v>
      </c>
      <c r="E48" s="111">
        <v>18816146</v>
      </c>
      <c r="F48" s="111">
        <v>18816146</v>
      </c>
      <c r="G48" s="111">
        <f>F48-B48</f>
        <v>-48822725.040000007</v>
      </c>
    </row>
    <row r="49" spans="1:7" ht="30">
      <c r="A49" s="17" t="s">
        <v>650</v>
      </c>
      <c r="B49" s="111">
        <v>87071453.040000007</v>
      </c>
      <c r="C49" s="111">
        <v>-1271936.04</v>
      </c>
      <c r="D49" s="111">
        <f t="shared" si="5"/>
        <v>85799517</v>
      </c>
      <c r="E49" s="111">
        <v>21451286.449999999</v>
      </c>
      <c r="F49" s="111">
        <v>21451286.449999999</v>
      </c>
      <c r="G49" s="111">
        <f>F49-B49</f>
        <v>-65620166.590000004</v>
      </c>
    </row>
    <row r="50" spans="1:7">
      <c r="A50" s="17" t="s">
        <v>651</v>
      </c>
      <c r="B50" s="111">
        <v>0</v>
      </c>
      <c r="C50" s="111">
        <v>0</v>
      </c>
      <c r="D50" s="111">
        <f t="shared" si="5"/>
        <v>0</v>
      </c>
      <c r="E50" s="111">
        <v>0</v>
      </c>
      <c r="F50" s="111">
        <v>0</v>
      </c>
      <c r="G50" s="111">
        <f t="shared" ref="G50:G63" si="6">F50-B50</f>
        <v>0</v>
      </c>
    </row>
    <row r="51" spans="1:7">
      <c r="A51" s="17" t="s">
        <v>652</v>
      </c>
      <c r="B51" s="111">
        <v>0</v>
      </c>
      <c r="C51" s="111">
        <v>0</v>
      </c>
      <c r="D51" s="111">
        <f t="shared" si="5"/>
        <v>0</v>
      </c>
      <c r="E51" s="111">
        <v>0</v>
      </c>
      <c r="F51" s="111">
        <v>0</v>
      </c>
      <c r="G51" s="111">
        <f t="shared" si="6"/>
        <v>0</v>
      </c>
    </row>
    <row r="52" spans="1:7" ht="30">
      <c r="A52" s="12" t="s">
        <v>653</v>
      </c>
      <c r="B52" s="111">
        <v>0</v>
      </c>
      <c r="C52" s="111">
        <v>0</v>
      </c>
      <c r="D52" s="111">
        <f t="shared" si="5"/>
        <v>0</v>
      </c>
      <c r="E52" s="111">
        <v>0</v>
      </c>
      <c r="F52" s="111">
        <v>0</v>
      </c>
      <c r="G52" s="111">
        <f t="shared" si="6"/>
        <v>0</v>
      </c>
    </row>
    <row r="53" spans="1:7">
      <c r="A53" s="15" t="s">
        <v>654</v>
      </c>
      <c r="B53" s="111">
        <v>0</v>
      </c>
      <c r="C53" s="111">
        <v>0</v>
      </c>
      <c r="D53" s="111">
        <f t="shared" si="5"/>
        <v>0</v>
      </c>
      <c r="E53" s="111">
        <v>0</v>
      </c>
      <c r="F53" s="111">
        <v>0</v>
      </c>
      <c r="G53" s="111">
        <f t="shared" si="6"/>
        <v>0</v>
      </c>
    </row>
    <row r="54" spans="1:7">
      <c r="A54" s="13" t="s">
        <v>655</v>
      </c>
      <c r="B54" s="111">
        <f>SUM(B55:B58)</f>
        <v>0</v>
      </c>
      <c r="C54" s="111">
        <f>SUM(C55:C58)</f>
        <v>0</v>
      </c>
      <c r="D54" s="111">
        <f>SUM(D55:D58)</f>
        <v>0</v>
      </c>
      <c r="E54" s="111">
        <f>SUM(E55:E58)</f>
        <v>553.09</v>
      </c>
      <c r="F54" s="111">
        <f>SUM(F55:F58)</f>
        <v>553.09</v>
      </c>
      <c r="G54" s="111">
        <f t="shared" si="6"/>
        <v>553.09</v>
      </c>
    </row>
    <row r="55" spans="1:7">
      <c r="A55" s="12" t="s">
        <v>656</v>
      </c>
      <c r="B55" s="111">
        <v>0</v>
      </c>
      <c r="C55" s="111">
        <v>0</v>
      </c>
      <c r="D55" s="111">
        <f>B55+C55</f>
        <v>0</v>
      </c>
      <c r="E55" s="111">
        <v>0</v>
      </c>
      <c r="F55" s="111">
        <v>0</v>
      </c>
      <c r="G55" s="111">
        <f t="shared" si="6"/>
        <v>0</v>
      </c>
    </row>
    <row r="56" spans="1:7">
      <c r="A56" s="17" t="s">
        <v>657</v>
      </c>
      <c r="B56" s="111">
        <v>0</v>
      </c>
      <c r="C56" s="111">
        <v>0</v>
      </c>
      <c r="D56" s="111">
        <f>B56+C56</f>
        <v>0</v>
      </c>
      <c r="E56" s="111">
        <v>0</v>
      </c>
      <c r="F56" s="111">
        <v>0</v>
      </c>
      <c r="G56" s="111">
        <f t="shared" si="6"/>
        <v>0</v>
      </c>
    </row>
    <row r="57" spans="1:7">
      <c r="A57" s="17" t="s">
        <v>658</v>
      </c>
      <c r="B57" s="111">
        <v>0</v>
      </c>
      <c r="C57" s="111">
        <v>0</v>
      </c>
      <c r="D57" s="111">
        <f>B57+C57</f>
        <v>0</v>
      </c>
      <c r="E57" s="111">
        <v>0</v>
      </c>
      <c r="F57" s="111">
        <v>0</v>
      </c>
      <c r="G57" s="111">
        <f t="shared" si="6"/>
        <v>0</v>
      </c>
    </row>
    <row r="58" spans="1:7">
      <c r="A58" s="12" t="s">
        <v>659</v>
      </c>
      <c r="B58" s="111">
        <v>0</v>
      </c>
      <c r="C58" s="111">
        <v>0</v>
      </c>
      <c r="D58" s="111">
        <f>B58+C58</f>
        <v>0</v>
      </c>
      <c r="E58" s="111">
        <v>553.09</v>
      </c>
      <c r="F58" s="111">
        <v>553.09</v>
      </c>
      <c r="G58" s="111">
        <f t="shared" si="6"/>
        <v>553.09</v>
      </c>
    </row>
    <row r="59" spans="1:7">
      <c r="A59" s="13" t="s">
        <v>660</v>
      </c>
      <c r="B59" s="111">
        <f>B60+B61</f>
        <v>0</v>
      </c>
      <c r="C59" s="111">
        <f>C60+C61</f>
        <v>0</v>
      </c>
      <c r="D59" s="111">
        <f>D60+D61</f>
        <v>0</v>
      </c>
      <c r="E59" s="111">
        <f>E60+E61</f>
        <v>0</v>
      </c>
      <c r="F59" s="111">
        <f>F60+F61</f>
        <v>0</v>
      </c>
      <c r="G59" s="111">
        <f t="shared" si="6"/>
        <v>0</v>
      </c>
    </row>
    <row r="60" spans="1:7" ht="30">
      <c r="A60" s="17" t="s">
        <v>661</v>
      </c>
      <c r="B60" s="111">
        <v>0</v>
      </c>
      <c r="C60" s="111">
        <v>0</v>
      </c>
      <c r="D60" s="111">
        <f>B60+C60</f>
        <v>0</v>
      </c>
      <c r="E60" s="111">
        <v>0</v>
      </c>
      <c r="F60" s="111">
        <v>0</v>
      </c>
      <c r="G60" s="111">
        <f t="shared" si="6"/>
        <v>0</v>
      </c>
    </row>
    <row r="61" spans="1:7">
      <c r="A61" s="17" t="s">
        <v>662</v>
      </c>
      <c r="B61" s="111">
        <v>0</v>
      </c>
      <c r="C61" s="111">
        <v>0</v>
      </c>
      <c r="D61" s="111">
        <f>B61+C61</f>
        <v>0</v>
      </c>
      <c r="E61" s="111">
        <v>0</v>
      </c>
      <c r="F61" s="111">
        <v>0</v>
      </c>
      <c r="G61" s="111">
        <f t="shared" si="6"/>
        <v>0</v>
      </c>
    </row>
    <row r="62" spans="1:7">
      <c r="A62" s="13" t="s">
        <v>663</v>
      </c>
      <c r="B62" s="111">
        <v>0</v>
      </c>
      <c r="C62" s="111">
        <v>0</v>
      </c>
      <c r="D62" s="111">
        <f>B62+C62</f>
        <v>0</v>
      </c>
      <c r="E62" s="111">
        <v>0</v>
      </c>
      <c r="F62" s="111">
        <v>0</v>
      </c>
      <c r="G62" s="111">
        <f t="shared" si="6"/>
        <v>0</v>
      </c>
    </row>
    <row r="63" spans="1:7">
      <c r="A63" s="13" t="s">
        <v>664</v>
      </c>
      <c r="B63" s="111">
        <v>0</v>
      </c>
      <c r="C63" s="111">
        <v>0</v>
      </c>
      <c r="D63" s="111">
        <f>B63+C63</f>
        <v>0</v>
      </c>
      <c r="E63" s="111">
        <v>0</v>
      </c>
      <c r="F63" s="111">
        <v>0</v>
      </c>
      <c r="G63" s="111">
        <f t="shared" si="6"/>
        <v>0</v>
      </c>
    </row>
    <row r="64" spans="1:7">
      <c r="A64" s="14"/>
      <c r="B64" s="112"/>
      <c r="C64" s="112"/>
      <c r="D64" s="112"/>
      <c r="E64" s="112"/>
      <c r="F64" s="112"/>
      <c r="G64" s="112"/>
    </row>
    <row r="65" spans="1:7">
      <c r="A65" s="8" t="s">
        <v>665</v>
      </c>
      <c r="B65" s="110">
        <f>B45+B54+B59+B62+B63</f>
        <v>154710324.08000001</v>
      </c>
      <c r="C65" s="110">
        <f>C45+C54+C59+C62+C63</f>
        <v>-6244969.0800000001</v>
      </c>
      <c r="D65" s="110">
        <f>D45+D54+D59+D62+D63</f>
        <v>148465355</v>
      </c>
      <c r="E65" s="110">
        <f>E45+E54+E59+E62+E63</f>
        <v>40267985.540000007</v>
      </c>
      <c r="F65" s="110">
        <f>F45+F54+F59+F62+F63</f>
        <v>40267985.540000007</v>
      </c>
      <c r="G65" s="110">
        <f>F65-B65</f>
        <v>-114442338.54000001</v>
      </c>
    </row>
    <row r="66" spans="1:7">
      <c r="A66" s="14"/>
      <c r="B66" s="112"/>
      <c r="C66" s="112"/>
      <c r="D66" s="112"/>
      <c r="E66" s="112"/>
      <c r="F66" s="112"/>
      <c r="G66" s="112"/>
    </row>
    <row r="67" spans="1:7">
      <c r="A67" s="8" t="s">
        <v>666</v>
      </c>
      <c r="B67" s="110">
        <f t="shared" ref="B67:G67" si="7">B68</f>
        <v>0</v>
      </c>
      <c r="C67" s="110">
        <f t="shared" si="7"/>
        <v>0</v>
      </c>
      <c r="D67" s="110">
        <f t="shared" si="7"/>
        <v>0</v>
      </c>
      <c r="E67" s="110">
        <f t="shared" si="7"/>
        <v>0</v>
      </c>
      <c r="F67" s="110">
        <f t="shared" si="7"/>
        <v>0</v>
      </c>
      <c r="G67" s="110">
        <f t="shared" si="7"/>
        <v>0</v>
      </c>
    </row>
    <row r="68" spans="1:7">
      <c r="A68" s="13" t="s">
        <v>667</v>
      </c>
      <c r="B68" s="111">
        <v>0</v>
      </c>
      <c r="C68" s="111">
        <v>0</v>
      </c>
      <c r="D68" s="111">
        <f>B68+C68</f>
        <v>0</v>
      </c>
      <c r="E68" s="111">
        <v>0</v>
      </c>
      <c r="F68" s="111">
        <v>0</v>
      </c>
      <c r="G68" s="111">
        <f>F68-B68</f>
        <v>0</v>
      </c>
    </row>
    <row r="69" spans="1:7">
      <c r="A69" s="14"/>
      <c r="B69" s="112"/>
      <c r="C69" s="112"/>
      <c r="D69" s="112"/>
      <c r="E69" s="112"/>
      <c r="F69" s="112"/>
      <c r="G69" s="112"/>
    </row>
    <row r="70" spans="1:7">
      <c r="A70" s="8" t="s">
        <v>668</v>
      </c>
      <c r="B70" s="110">
        <f t="shared" ref="B70:G70" si="8">B41+B65+B67</f>
        <v>377052294.24000001</v>
      </c>
      <c r="C70" s="110">
        <f t="shared" si="8"/>
        <v>242501176.35999998</v>
      </c>
      <c r="D70" s="110">
        <f t="shared" si="8"/>
        <v>619553470.60000002</v>
      </c>
      <c r="E70" s="110">
        <f t="shared" si="8"/>
        <v>200453489.31999999</v>
      </c>
      <c r="F70" s="110">
        <f t="shared" si="8"/>
        <v>200453489.31999999</v>
      </c>
      <c r="G70" s="110">
        <f t="shared" si="8"/>
        <v>-176598804.91999999</v>
      </c>
    </row>
    <row r="71" spans="1:7">
      <c r="A71" s="14"/>
      <c r="B71" s="112"/>
      <c r="C71" s="112"/>
      <c r="D71" s="112"/>
      <c r="E71" s="112"/>
      <c r="F71" s="112"/>
      <c r="G71" s="112"/>
    </row>
    <row r="72" spans="1:7">
      <c r="A72" s="8" t="s">
        <v>669</v>
      </c>
      <c r="B72" s="112"/>
      <c r="C72" s="112"/>
      <c r="D72" s="112"/>
      <c r="E72" s="112"/>
      <c r="F72" s="112"/>
      <c r="G72" s="112"/>
    </row>
    <row r="73" spans="1:7" ht="30">
      <c r="A73" s="129" t="s">
        <v>670</v>
      </c>
      <c r="B73" s="111">
        <v>0</v>
      </c>
      <c r="C73" s="111">
        <v>0</v>
      </c>
      <c r="D73" s="111">
        <f>B73+C73</f>
        <v>0</v>
      </c>
      <c r="E73" s="111">
        <v>0</v>
      </c>
      <c r="F73" s="111">
        <v>0</v>
      </c>
      <c r="G73" s="111">
        <f>F73-B73</f>
        <v>0</v>
      </c>
    </row>
    <row r="74" spans="1:7" ht="30">
      <c r="A74" s="129" t="s">
        <v>671</v>
      </c>
      <c r="B74" s="111">
        <v>0</v>
      </c>
      <c r="C74" s="111">
        <v>0</v>
      </c>
      <c r="D74" s="111">
        <f>B74+C74</f>
        <v>0</v>
      </c>
      <c r="E74" s="111">
        <v>0</v>
      </c>
      <c r="F74" s="111">
        <v>0</v>
      </c>
      <c r="G74" s="111">
        <f>F74-B74</f>
        <v>0</v>
      </c>
    </row>
    <row r="75" spans="1:7">
      <c r="A75" s="105" t="s">
        <v>672</v>
      </c>
      <c r="B75" s="110">
        <f t="shared" ref="B75:G75" si="9">B73+B74</f>
        <v>0</v>
      </c>
      <c r="C75" s="110">
        <f t="shared" si="9"/>
        <v>0</v>
      </c>
      <c r="D75" s="110">
        <f t="shared" si="9"/>
        <v>0</v>
      </c>
      <c r="E75" s="110">
        <f t="shared" si="9"/>
        <v>0</v>
      </c>
      <c r="F75" s="110">
        <f t="shared" si="9"/>
        <v>0</v>
      </c>
      <c r="G75" s="110">
        <f t="shared" si="9"/>
        <v>0</v>
      </c>
    </row>
    <row r="76" spans="1:7">
      <c r="A76" s="4"/>
      <c r="B76" s="130"/>
      <c r="C76" s="130"/>
      <c r="D76" s="130"/>
      <c r="E76" s="130"/>
      <c r="F76" s="130"/>
      <c r="G76" s="130"/>
    </row>
    <row r="77" spans="1:7">
      <c r="B77" s="131"/>
      <c r="C77" s="131"/>
      <c r="D77" s="131"/>
      <c r="E77" s="131"/>
      <c r="F77" s="131"/>
      <c r="G77" s="131"/>
    </row>
    <row r="78" spans="1:7">
      <c r="B78" s="131"/>
      <c r="C78" s="131"/>
      <c r="D78" s="131">
        <f>B78+C78</f>
        <v>0</v>
      </c>
      <c r="E78" s="131"/>
      <c r="F78" s="131"/>
      <c r="G78" s="132">
        <f>B78-F78</f>
        <v>0</v>
      </c>
    </row>
    <row r="79" spans="1:7">
      <c r="B79" s="133"/>
      <c r="C79" s="133"/>
      <c r="D79" s="133"/>
      <c r="E79" s="133"/>
      <c r="F79" s="133"/>
      <c r="G79" s="13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44" orientation="portrait" r:id="rId1"/>
  <headerFooter>
    <oddFooter>Página &amp;P de 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0"/>
  <sheetViews>
    <sheetView showGridLines="0" tabSelected="1" view="pageBreakPreview" zoomScale="60" zoomScaleNormal="85" workbookViewId="0">
      <selection activeCell="B8" sqref="B7:G8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51" t="s">
        <v>0</v>
      </c>
      <c r="B1" s="150"/>
      <c r="C1" s="150"/>
      <c r="D1" s="150"/>
      <c r="E1" s="150"/>
      <c r="F1" s="150"/>
      <c r="G1" s="150"/>
    </row>
    <row r="2" spans="1:8">
      <c r="A2" s="147" t="s">
        <v>331</v>
      </c>
      <c r="B2" s="147"/>
      <c r="C2" s="147"/>
      <c r="D2" s="147"/>
      <c r="E2" s="147"/>
      <c r="F2" s="147"/>
      <c r="G2" s="147"/>
    </row>
    <row r="3" spans="1:8">
      <c r="A3" s="154" t="s">
        <v>1</v>
      </c>
      <c r="B3" s="154"/>
      <c r="C3" s="154"/>
      <c r="D3" s="154"/>
      <c r="E3" s="154"/>
      <c r="F3" s="154"/>
      <c r="G3" s="154"/>
    </row>
    <row r="4" spans="1:8">
      <c r="A4" s="154" t="s">
        <v>2</v>
      </c>
      <c r="B4" s="154"/>
      <c r="C4" s="154"/>
      <c r="D4" s="154"/>
      <c r="E4" s="154"/>
      <c r="F4" s="154"/>
      <c r="G4" s="154"/>
    </row>
    <row r="5" spans="1:8">
      <c r="A5" s="154" t="s">
        <v>332</v>
      </c>
      <c r="B5" s="154"/>
      <c r="C5" s="154"/>
      <c r="D5" s="154"/>
      <c r="E5" s="154"/>
      <c r="F5" s="154"/>
      <c r="G5" s="154"/>
    </row>
    <row r="6" spans="1:8">
      <c r="A6" s="148" t="s">
        <v>3</v>
      </c>
      <c r="B6" s="148"/>
      <c r="C6" s="148"/>
      <c r="D6" s="148"/>
      <c r="E6" s="148"/>
      <c r="F6" s="148"/>
      <c r="G6" s="148"/>
    </row>
    <row r="7" spans="1:8">
      <c r="A7" s="152" t="s">
        <v>4</v>
      </c>
      <c r="B7" s="152" t="s">
        <v>5</v>
      </c>
      <c r="C7" s="152"/>
      <c r="D7" s="152"/>
      <c r="E7" s="152"/>
      <c r="F7" s="152"/>
      <c r="G7" s="153" t="s">
        <v>6</v>
      </c>
    </row>
    <row r="8" spans="1:8" ht="30">
      <c r="A8" s="152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152"/>
    </row>
    <row r="9" spans="1:8">
      <c r="A9" s="165" t="s">
        <v>12</v>
      </c>
      <c r="B9" s="29">
        <f t="shared" ref="B9:G9" si="0">B10+B18+B189+B28+B38+B48+B58+B62+B71+B75</f>
        <v>222341970.16000003</v>
      </c>
      <c r="C9" s="29">
        <f t="shared" si="0"/>
        <v>49923635.700000003</v>
      </c>
      <c r="D9" s="29">
        <f t="shared" si="0"/>
        <v>272265605.85999995</v>
      </c>
      <c r="E9" s="29">
        <f t="shared" si="0"/>
        <v>94439485.179999992</v>
      </c>
      <c r="F9" s="29">
        <f t="shared" si="0"/>
        <v>93953655.319999978</v>
      </c>
      <c r="G9" s="29">
        <f t="shared" si="0"/>
        <v>177826120.68000007</v>
      </c>
    </row>
    <row r="10" spans="1:8">
      <c r="A10" s="161" t="s">
        <v>13</v>
      </c>
      <c r="B10" s="162">
        <f t="shared" ref="B10:G10" si="1">SUM(B11:B17)</f>
        <v>122286888.98000002</v>
      </c>
      <c r="C10" s="162">
        <f t="shared" si="1"/>
        <v>-1712.2900000000373</v>
      </c>
      <c r="D10" s="162">
        <f t="shared" si="1"/>
        <v>122285176.69</v>
      </c>
      <c r="E10" s="162">
        <f t="shared" si="1"/>
        <v>32894733.620000001</v>
      </c>
      <c r="F10" s="162">
        <f t="shared" si="1"/>
        <v>32669646.759999998</v>
      </c>
      <c r="G10" s="162">
        <f t="shared" si="1"/>
        <v>89390443.070000023</v>
      </c>
    </row>
    <row r="11" spans="1:8">
      <c r="A11" s="5" t="s">
        <v>14</v>
      </c>
      <c r="B11" s="30">
        <v>101492369.67</v>
      </c>
      <c r="C11" s="30">
        <v>-19784.66</v>
      </c>
      <c r="D11" s="30">
        <f>B11+C11</f>
        <v>101472585.01000001</v>
      </c>
      <c r="E11" s="30">
        <v>28246860.129999999</v>
      </c>
      <c r="F11" s="30">
        <v>28246860.129999999</v>
      </c>
      <c r="G11" s="30">
        <f>D11-E11</f>
        <v>73225724.88000001</v>
      </c>
      <c r="H11" s="22" t="s">
        <v>152</v>
      </c>
    </row>
    <row r="12" spans="1:8">
      <c r="A12" s="5" t="s">
        <v>15</v>
      </c>
      <c r="B12" s="30">
        <v>354143.43</v>
      </c>
      <c r="C12" s="30">
        <v>1231745.26</v>
      </c>
      <c r="D12" s="30">
        <f t="shared" ref="D12:D17" si="2">B12+C12</f>
        <v>1585888.69</v>
      </c>
      <c r="E12" s="30">
        <v>1173662.04</v>
      </c>
      <c r="F12" s="30">
        <v>1173662.04</v>
      </c>
      <c r="G12" s="30">
        <f t="shared" ref="G12:G17" si="3">D12-E12</f>
        <v>412226.64999999991</v>
      </c>
      <c r="H12" s="22" t="s">
        <v>153</v>
      </c>
    </row>
    <row r="13" spans="1:8">
      <c r="A13" s="5" t="s">
        <v>16</v>
      </c>
      <c r="B13" s="30">
        <v>11298997.76</v>
      </c>
      <c r="C13" s="30">
        <v>-1521.84</v>
      </c>
      <c r="D13" s="30">
        <f t="shared" si="2"/>
        <v>11297475.92</v>
      </c>
      <c r="E13" s="30">
        <v>1478.16</v>
      </c>
      <c r="F13" s="30">
        <v>1478.16</v>
      </c>
      <c r="G13" s="30">
        <f t="shared" si="3"/>
        <v>11295997.76</v>
      </c>
      <c r="H13" s="22" t="s">
        <v>154</v>
      </c>
    </row>
    <row r="14" spans="1:8">
      <c r="A14" s="5" t="s">
        <v>17</v>
      </c>
      <c r="B14" s="30">
        <v>160000</v>
      </c>
      <c r="C14" s="30">
        <v>0</v>
      </c>
      <c r="D14" s="30">
        <f t="shared" si="2"/>
        <v>160000</v>
      </c>
      <c r="E14" s="30">
        <v>0</v>
      </c>
      <c r="F14" s="30">
        <v>0</v>
      </c>
      <c r="G14" s="30">
        <f t="shared" si="3"/>
        <v>160000</v>
      </c>
      <c r="H14" s="22" t="s">
        <v>155</v>
      </c>
    </row>
    <row r="15" spans="1:8">
      <c r="A15" s="5" t="s">
        <v>18</v>
      </c>
      <c r="B15" s="30">
        <v>8816378.1199999992</v>
      </c>
      <c r="C15" s="30">
        <v>-1232857.55</v>
      </c>
      <c r="D15" s="30">
        <f t="shared" si="2"/>
        <v>7583520.5699999994</v>
      </c>
      <c r="E15" s="30">
        <v>3391343.24</v>
      </c>
      <c r="F15" s="30">
        <v>3166256.38</v>
      </c>
      <c r="G15" s="30">
        <f t="shared" si="3"/>
        <v>4192177.3299999991</v>
      </c>
      <c r="H15" s="22" t="s">
        <v>156</v>
      </c>
    </row>
    <row r="16" spans="1:8">
      <c r="A16" s="5" t="s">
        <v>19</v>
      </c>
      <c r="B16" s="30">
        <v>0</v>
      </c>
      <c r="C16" s="30">
        <v>0</v>
      </c>
      <c r="D16" s="30">
        <f t="shared" si="2"/>
        <v>0</v>
      </c>
      <c r="E16" s="30">
        <v>0</v>
      </c>
      <c r="F16" s="30">
        <v>0</v>
      </c>
      <c r="G16" s="30">
        <f t="shared" si="3"/>
        <v>0</v>
      </c>
      <c r="H16" s="22" t="s">
        <v>157</v>
      </c>
    </row>
    <row r="17" spans="1:8">
      <c r="A17" s="5" t="s">
        <v>20</v>
      </c>
      <c r="B17" s="30">
        <v>165000</v>
      </c>
      <c r="C17" s="30">
        <v>20706.5</v>
      </c>
      <c r="D17" s="30">
        <f t="shared" si="2"/>
        <v>185706.5</v>
      </c>
      <c r="E17" s="30">
        <v>81390.05</v>
      </c>
      <c r="F17" s="30">
        <v>81390.05</v>
      </c>
      <c r="G17" s="30">
        <f t="shared" si="3"/>
        <v>104316.45</v>
      </c>
      <c r="H17" s="22" t="s">
        <v>158</v>
      </c>
    </row>
    <row r="18" spans="1:8">
      <c r="A18" s="161" t="s">
        <v>21</v>
      </c>
      <c r="B18" s="30">
        <f t="shared" ref="B18:G18" si="4">SUM(B19:B27)</f>
        <v>13902078.379999999</v>
      </c>
      <c r="C18" s="30">
        <f t="shared" si="4"/>
        <v>-103717.44</v>
      </c>
      <c r="D18" s="30">
        <f t="shared" si="4"/>
        <v>13798360.940000001</v>
      </c>
      <c r="E18" s="30">
        <f t="shared" si="4"/>
        <v>1907066.3</v>
      </c>
      <c r="F18" s="30">
        <f t="shared" si="4"/>
        <v>1907066.3</v>
      </c>
      <c r="G18" s="30">
        <f t="shared" si="4"/>
        <v>11891294.639999999</v>
      </c>
    </row>
    <row r="19" spans="1:8">
      <c r="A19" s="5" t="s">
        <v>22</v>
      </c>
      <c r="B19" s="30">
        <v>1806943.47</v>
      </c>
      <c r="C19" s="30">
        <v>-4375</v>
      </c>
      <c r="D19" s="30">
        <f t="shared" ref="D19:D27" si="5">B19+C19</f>
        <v>1802568.47</v>
      </c>
      <c r="E19" s="30">
        <v>223247.03</v>
      </c>
      <c r="F19" s="30">
        <v>223247.03</v>
      </c>
      <c r="G19" s="30">
        <f t="shared" ref="G19:G27" si="6">D19-E19</f>
        <v>1579321.44</v>
      </c>
      <c r="H19" s="22" t="s">
        <v>159</v>
      </c>
    </row>
    <row r="20" spans="1:8">
      <c r="A20" s="5" t="s">
        <v>23</v>
      </c>
      <c r="B20" s="30">
        <v>496689.98</v>
      </c>
      <c r="C20" s="30">
        <v>-34466.44</v>
      </c>
      <c r="D20" s="30">
        <f t="shared" si="5"/>
        <v>462223.54</v>
      </c>
      <c r="E20" s="30">
        <v>29625.13</v>
      </c>
      <c r="F20" s="30">
        <v>29625.13</v>
      </c>
      <c r="G20" s="30">
        <f t="shared" si="6"/>
        <v>432598.41</v>
      </c>
      <c r="H20" s="22" t="s">
        <v>160</v>
      </c>
    </row>
    <row r="21" spans="1:8">
      <c r="A21" s="5" t="s">
        <v>24</v>
      </c>
      <c r="B21" s="30">
        <v>0</v>
      </c>
      <c r="C21" s="30">
        <v>0</v>
      </c>
      <c r="D21" s="30">
        <f t="shared" si="5"/>
        <v>0</v>
      </c>
      <c r="E21" s="30">
        <v>0</v>
      </c>
      <c r="F21" s="30">
        <v>0</v>
      </c>
      <c r="G21" s="30">
        <f t="shared" si="6"/>
        <v>0</v>
      </c>
      <c r="H21" s="22" t="s">
        <v>161</v>
      </c>
    </row>
    <row r="22" spans="1:8">
      <c r="A22" s="5" t="s">
        <v>25</v>
      </c>
      <c r="B22" s="30">
        <v>962055.19</v>
      </c>
      <c r="C22" s="30">
        <v>51332.639999999999</v>
      </c>
      <c r="D22" s="30">
        <f t="shared" si="5"/>
        <v>1013387.83</v>
      </c>
      <c r="E22" s="30">
        <v>201442.7</v>
      </c>
      <c r="F22" s="30">
        <v>201442.7</v>
      </c>
      <c r="G22" s="30">
        <f t="shared" si="6"/>
        <v>811945.12999999989</v>
      </c>
      <c r="H22" s="22" t="s">
        <v>162</v>
      </c>
    </row>
    <row r="23" spans="1:8">
      <c r="A23" s="5" t="s">
        <v>26</v>
      </c>
      <c r="B23" s="30">
        <v>6453968.2000000002</v>
      </c>
      <c r="C23" s="30">
        <v>-30385.65</v>
      </c>
      <c r="D23" s="30">
        <f t="shared" si="5"/>
        <v>6423582.5499999998</v>
      </c>
      <c r="E23" s="30">
        <v>1237859.55</v>
      </c>
      <c r="F23" s="30">
        <v>1237859.55</v>
      </c>
      <c r="G23" s="30">
        <f t="shared" si="6"/>
        <v>5185723</v>
      </c>
      <c r="H23" s="22" t="s">
        <v>163</v>
      </c>
    </row>
    <row r="24" spans="1:8">
      <c r="A24" s="5" t="s">
        <v>27</v>
      </c>
      <c r="B24" s="30">
        <v>3277899.78</v>
      </c>
      <c r="C24" s="30">
        <v>-104564.03</v>
      </c>
      <c r="D24" s="30">
        <f t="shared" si="5"/>
        <v>3173335.75</v>
      </c>
      <c r="E24" s="30">
        <v>131160.20000000001</v>
      </c>
      <c r="F24" s="30">
        <v>131160.20000000001</v>
      </c>
      <c r="G24" s="30">
        <f t="shared" si="6"/>
        <v>3042175.55</v>
      </c>
      <c r="H24" s="22" t="s">
        <v>164</v>
      </c>
    </row>
    <row r="25" spans="1:8">
      <c r="A25" s="5" t="s">
        <v>28</v>
      </c>
      <c r="B25" s="30">
        <v>241617.01</v>
      </c>
      <c r="C25" s="30">
        <v>0</v>
      </c>
      <c r="D25" s="30">
        <f t="shared" si="5"/>
        <v>241617.01</v>
      </c>
      <c r="E25" s="30">
        <v>53051.519999999997</v>
      </c>
      <c r="F25" s="30">
        <v>53051.519999999997</v>
      </c>
      <c r="G25" s="30">
        <f t="shared" si="6"/>
        <v>188565.49000000002</v>
      </c>
      <c r="H25" s="22" t="s">
        <v>165</v>
      </c>
    </row>
    <row r="26" spans="1:8">
      <c r="A26" s="5" t="s">
        <v>29</v>
      </c>
      <c r="B26" s="30">
        <v>52792</v>
      </c>
      <c r="C26" s="30">
        <v>0</v>
      </c>
      <c r="D26" s="30">
        <f t="shared" si="5"/>
        <v>52792</v>
      </c>
      <c r="E26" s="30">
        <v>0</v>
      </c>
      <c r="F26" s="30">
        <v>0</v>
      </c>
      <c r="G26" s="30">
        <f t="shared" si="6"/>
        <v>52792</v>
      </c>
      <c r="H26" s="22" t="s">
        <v>166</v>
      </c>
    </row>
    <row r="27" spans="1:8">
      <c r="A27" s="5" t="s">
        <v>30</v>
      </c>
      <c r="B27" s="30">
        <v>610112.75</v>
      </c>
      <c r="C27" s="30">
        <v>18741.04</v>
      </c>
      <c r="D27" s="30">
        <f t="shared" si="5"/>
        <v>628853.79</v>
      </c>
      <c r="E27" s="30">
        <v>30680.17</v>
      </c>
      <c r="F27" s="30">
        <v>30680.17</v>
      </c>
      <c r="G27" s="30">
        <f t="shared" si="6"/>
        <v>598173.62</v>
      </c>
      <c r="H27" s="22" t="s">
        <v>167</v>
      </c>
    </row>
    <row r="28" spans="1:8">
      <c r="A28" s="161" t="s">
        <v>31</v>
      </c>
      <c r="B28" s="30">
        <f t="shared" ref="B28:G28" si="7">SUM(B29:B37)</f>
        <v>37967356.909999996</v>
      </c>
      <c r="C28" s="30">
        <f t="shared" si="7"/>
        <v>33257077.049999997</v>
      </c>
      <c r="D28" s="30">
        <f t="shared" si="7"/>
        <v>71224433.959999993</v>
      </c>
      <c r="E28" s="30">
        <f t="shared" si="7"/>
        <v>27993847.09</v>
      </c>
      <c r="F28" s="30">
        <f t="shared" si="7"/>
        <v>27693847.09</v>
      </c>
      <c r="G28" s="30">
        <f t="shared" si="7"/>
        <v>43230586.870000005</v>
      </c>
    </row>
    <row r="29" spans="1:8">
      <c r="A29" s="5" t="s">
        <v>32</v>
      </c>
      <c r="B29" s="30">
        <v>1749348.48</v>
      </c>
      <c r="C29" s="30">
        <v>1833601.23</v>
      </c>
      <c r="D29" s="30">
        <f t="shared" ref="D29:D82" si="8">B29+C29</f>
        <v>3582949.71</v>
      </c>
      <c r="E29" s="30">
        <v>2208305.34</v>
      </c>
      <c r="F29" s="30">
        <v>2208305.34</v>
      </c>
      <c r="G29" s="30">
        <f t="shared" ref="G29:G37" si="9">D29-E29</f>
        <v>1374644.37</v>
      </c>
      <c r="H29" s="22" t="s">
        <v>168</v>
      </c>
    </row>
    <row r="30" spans="1:8">
      <c r="A30" s="5" t="s">
        <v>33</v>
      </c>
      <c r="B30" s="30">
        <v>881325.54</v>
      </c>
      <c r="C30" s="30">
        <v>-7771.8</v>
      </c>
      <c r="D30" s="30">
        <f t="shared" si="8"/>
        <v>873553.74</v>
      </c>
      <c r="E30" s="30">
        <v>118842.47</v>
      </c>
      <c r="F30" s="30">
        <v>118842.47</v>
      </c>
      <c r="G30" s="30">
        <f t="shared" si="9"/>
        <v>754711.27</v>
      </c>
      <c r="H30" s="22" t="s">
        <v>169</v>
      </c>
    </row>
    <row r="31" spans="1:8">
      <c r="A31" s="5" t="s">
        <v>34</v>
      </c>
      <c r="B31" s="30">
        <v>5322501.8099999996</v>
      </c>
      <c r="C31" s="30">
        <v>28285686.289999999</v>
      </c>
      <c r="D31" s="30">
        <f t="shared" si="8"/>
        <v>33608188.100000001</v>
      </c>
      <c r="E31" s="30">
        <v>2626080.66</v>
      </c>
      <c r="F31" s="30">
        <v>2626080.66</v>
      </c>
      <c r="G31" s="30">
        <f t="shared" si="9"/>
        <v>30982107.440000001</v>
      </c>
      <c r="H31" s="22" t="s">
        <v>170</v>
      </c>
    </row>
    <row r="32" spans="1:8">
      <c r="A32" s="5" t="s">
        <v>35</v>
      </c>
      <c r="B32" s="30">
        <v>255762.8</v>
      </c>
      <c r="C32" s="30">
        <v>298657.09999999998</v>
      </c>
      <c r="D32" s="30">
        <f t="shared" si="8"/>
        <v>554419.89999999991</v>
      </c>
      <c r="E32" s="30">
        <v>484425.86</v>
      </c>
      <c r="F32" s="30">
        <v>484425.86</v>
      </c>
      <c r="G32" s="30">
        <f t="shared" si="9"/>
        <v>69994.039999999921</v>
      </c>
      <c r="H32" s="22" t="s">
        <v>171</v>
      </c>
    </row>
    <row r="33" spans="1:8">
      <c r="A33" s="5" t="s">
        <v>36</v>
      </c>
      <c r="B33" s="30">
        <v>649355.81000000006</v>
      </c>
      <c r="C33" s="30">
        <v>-12632</v>
      </c>
      <c r="D33" s="30">
        <f t="shared" si="8"/>
        <v>636723.81000000006</v>
      </c>
      <c r="E33" s="30">
        <v>11637.66</v>
      </c>
      <c r="F33" s="30">
        <v>11637.66</v>
      </c>
      <c r="G33" s="30">
        <f t="shared" si="9"/>
        <v>625086.15</v>
      </c>
      <c r="H33" s="22" t="s">
        <v>172</v>
      </c>
    </row>
    <row r="34" spans="1:8">
      <c r="A34" s="5" t="s">
        <v>37</v>
      </c>
      <c r="B34" s="30">
        <v>935425.97</v>
      </c>
      <c r="C34" s="30">
        <v>-199300</v>
      </c>
      <c r="D34" s="30">
        <f t="shared" si="8"/>
        <v>736125.97</v>
      </c>
      <c r="E34" s="30">
        <v>170909.43</v>
      </c>
      <c r="F34" s="30">
        <v>170909.43</v>
      </c>
      <c r="G34" s="30">
        <f t="shared" si="9"/>
        <v>565216.54</v>
      </c>
      <c r="H34" s="22" t="s">
        <v>173</v>
      </c>
    </row>
    <row r="35" spans="1:8">
      <c r="A35" s="5" t="s">
        <v>38</v>
      </c>
      <c r="B35" s="30">
        <v>275961.58</v>
      </c>
      <c r="C35" s="30">
        <v>300</v>
      </c>
      <c r="D35" s="30">
        <f t="shared" si="8"/>
        <v>276261.58</v>
      </c>
      <c r="E35" s="30">
        <v>31603.86</v>
      </c>
      <c r="F35" s="30">
        <v>31603.86</v>
      </c>
      <c r="G35" s="30">
        <f t="shared" si="9"/>
        <v>244657.72000000003</v>
      </c>
      <c r="H35" s="22" t="s">
        <v>174</v>
      </c>
    </row>
    <row r="36" spans="1:8">
      <c r="A36" s="5" t="s">
        <v>39</v>
      </c>
      <c r="B36" s="30">
        <v>24748562.98</v>
      </c>
      <c r="C36" s="30">
        <v>4520537.59</v>
      </c>
      <c r="D36" s="30">
        <f t="shared" si="8"/>
        <v>29269100.57</v>
      </c>
      <c r="E36" s="30">
        <v>20888551.809999999</v>
      </c>
      <c r="F36" s="30">
        <v>20588551.809999999</v>
      </c>
      <c r="G36" s="30">
        <f t="shared" si="9"/>
        <v>8380548.7600000016</v>
      </c>
      <c r="H36" s="22" t="s">
        <v>175</v>
      </c>
    </row>
    <row r="37" spans="1:8">
      <c r="A37" s="5" t="s">
        <v>40</v>
      </c>
      <c r="B37" s="30">
        <v>3149111.94</v>
      </c>
      <c r="C37" s="30">
        <v>-1462001.36</v>
      </c>
      <c r="D37" s="30">
        <f t="shared" si="8"/>
        <v>1687110.5799999998</v>
      </c>
      <c r="E37" s="30">
        <v>1453490</v>
      </c>
      <c r="F37" s="30">
        <v>1453490</v>
      </c>
      <c r="G37" s="30">
        <f t="shared" si="9"/>
        <v>233620.57999999984</v>
      </c>
      <c r="H37" s="22" t="s">
        <v>176</v>
      </c>
    </row>
    <row r="38" spans="1:8">
      <c r="A38" s="161" t="s">
        <v>41</v>
      </c>
      <c r="B38" s="30">
        <f t="shared" ref="B38:G38" si="10">SUM(B39:B47)</f>
        <v>29569124.289999999</v>
      </c>
      <c r="C38" s="30">
        <f t="shared" si="10"/>
        <v>-458743</v>
      </c>
      <c r="D38" s="30">
        <f t="shared" si="10"/>
        <v>29110381.289999999</v>
      </c>
      <c r="E38" s="30">
        <f t="shared" si="10"/>
        <v>7080298.96</v>
      </c>
      <c r="F38" s="30">
        <f t="shared" si="10"/>
        <v>7119555.96</v>
      </c>
      <c r="G38" s="30">
        <f t="shared" si="10"/>
        <v>22030082.330000002</v>
      </c>
    </row>
    <row r="39" spans="1:8">
      <c r="A39" s="5" t="s">
        <v>42</v>
      </c>
      <c r="B39" s="30">
        <v>0</v>
      </c>
      <c r="C39" s="30">
        <v>0</v>
      </c>
      <c r="D39" s="30">
        <f t="shared" si="8"/>
        <v>0</v>
      </c>
      <c r="E39" s="30">
        <v>0</v>
      </c>
      <c r="F39" s="30">
        <v>0</v>
      </c>
      <c r="G39" s="30">
        <f t="shared" ref="G39:G47" si="11">D39-E39</f>
        <v>0</v>
      </c>
      <c r="H39" s="22" t="s">
        <v>177</v>
      </c>
    </row>
    <row r="40" spans="1:8">
      <c r="A40" s="5" t="s">
        <v>43</v>
      </c>
      <c r="B40" s="30">
        <v>7004343.4100000001</v>
      </c>
      <c r="C40" s="30">
        <v>0</v>
      </c>
      <c r="D40" s="30">
        <f t="shared" si="8"/>
        <v>7004343.4100000001</v>
      </c>
      <c r="E40" s="30">
        <v>1881539.9</v>
      </c>
      <c r="F40" s="30">
        <v>1881539.9</v>
      </c>
      <c r="G40" s="30">
        <f t="shared" si="11"/>
        <v>5122803.51</v>
      </c>
      <c r="H40" s="22" t="s">
        <v>178</v>
      </c>
    </row>
    <row r="41" spans="1:8">
      <c r="A41" s="5" t="s">
        <v>44</v>
      </c>
      <c r="B41" s="30">
        <v>475000</v>
      </c>
      <c r="C41" s="30">
        <v>0</v>
      </c>
      <c r="D41" s="30">
        <f t="shared" si="8"/>
        <v>475000</v>
      </c>
      <c r="E41" s="30">
        <v>0</v>
      </c>
      <c r="F41" s="30">
        <v>0</v>
      </c>
      <c r="G41" s="30">
        <f t="shared" si="11"/>
        <v>475000</v>
      </c>
      <c r="H41" s="22" t="s">
        <v>179</v>
      </c>
    </row>
    <row r="42" spans="1:8">
      <c r="A42" s="5" t="s">
        <v>45</v>
      </c>
      <c r="B42" s="30">
        <v>6499640.2000000002</v>
      </c>
      <c r="C42" s="30">
        <v>-458743</v>
      </c>
      <c r="D42" s="30">
        <f t="shared" si="8"/>
        <v>6040897.2000000002</v>
      </c>
      <c r="E42" s="30">
        <v>857804.93</v>
      </c>
      <c r="F42" s="30">
        <v>897061.93</v>
      </c>
      <c r="G42" s="30">
        <f t="shared" si="11"/>
        <v>5183092.2700000005</v>
      </c>
      <c r="H42" s="22" t="s">
        <v>180</v>
      </c>
    </row>
    <row r="43" spans="1:8">
      <c r="A43" s="5" t="s">
        <v>46</v>
      </c>
      <c r="B43" s="30">
        <v>15590140.68</v>
      </c>
      <c r="C43" s="30">
        <v>0</v>
      </c>
      <c r="D43" s="30">
        <f t="shared" si="8"/>
        <v>15590140.68</v>
      </c>
      <c r="E43" s="30">
        <v>4340954.13</v>
      </c>
      <c r="F43" s="30">
        <v>4340954.13</v>
      </c>
      <c r="G43" s="30">
        <f t="shared" si="11"/>
        <v>11249186.550000001</v>
      </c>
      <c r="H43" s="22" t="s">
        <v>181</v>
      </c>
    </row>
    <row r="44" spans="1:8">
      <c r="A44" s="5" t="s">
        <v>47</v>
      </c>
      <c r="B44" s="30">
        <v>0</v>
      </c>
      <c r="C44" s="30">
        <v>0</v>
      </c>
      <c r="D44" s="30">
        <f t="shared" si="8"/>
        <v>0</v>
      </c>
      <c r="E44" s="30">
        <v>0</v>
      </c>
      <c r="F44" s="30">
        <v>0</v>
      </c>
      <c r="G44" s="30">
        <f t="shared" si="11"/>
        <v>0</v>
      </c>
      <c r="H44" s="22" t="s">
        <v>182</v>
      </c>
    </row>
    <row r="45" spans="1:8">
      <c r="A45" s="5" t="s">
        <v>48</v>
      </c>
      <c r="B45" s="30">
        <v>0</v>
      </c>
      <c r="C45" s="30">
        <v>0</v>
      </c>
      <c r="D45" s="30">
        <f t="shared" si="8"/>
        <v>0</v>
      </c>
      <c r="E45" s="30">
        <v>0</v>
      </c>
      <c r="F45" s="30">
        <v>0</v>
      </c>
      <c r="G45" s="30">
        <f t="shared" si="11"/>
        <v>0</v>
      </c>
      <c r="H45" s="23"/>
    </row>
    <row r="46" spans="1:8">
      <c r="A46" s="5" t="s">
        <v>49</v>
      </c>
      <c r="B46" s="30">
        <v>0</v>
      </c>
      <c r="C46" s="30">
        <v>0</v>
      </c>
      <c r="D46" s="30">
        <f t="shared" si="8"/>
        <v>0</v>
      </c>
      <c r="E46" s="30">
        <v>0</v>
      </c>
      <c r="F46" s="30">
        <v>0</v>
      </c>
      <c r="G46" s="30">
        <f t="shared" si="11"/>
        <v>0</v>
      </c>
      <c r="H46" s="23"/>
    </row>
    <row r="47" spans="1:8">
      <c r="A47" s="5" t="s">
        <v>50</v>
      </c>
      <c r="B47" s="30">
        <v>0</v>
      </c>
      <c r="C47" s="30">
        <v>0</v>
      </c>
      <c r="D47" s="30">
        <f t="shared" si="8"/>
        <v>0</v>
      </c>
      <c r="E47" s="30">
        <v>0</v>
      </c>
      <c r="F47" s="30">
        <v>0</v>
      </c>
      <c r="G47" s="30">
        <f t="shared" si="11"/>
        <v>0</v>
      </c>
      <c r="H47" s="22" t="s">
        <v>183</v>
      </c>
    </row>
    <row r="48" spans="1:8">
      <c r="A48" s="161" t="s">
        <v>51</v>
      </c>
      <c r="B48" s="30">
        <f t="shared" ref="B48:G48" si="12">SUM(B49:B57)</f>
        <v>1625913.8399999999</v>
      </c>
      <c r="C48" s="30">
        <f t="shared" si="12"/>
        <v>-100000</v>
      </c>
      <c r="D48" s="30">
        <f t="shared" si="12"/>
        <v>1525913.8399999999</v>
      </c>
      <c r="E48" s="30">
        <f t="shared" si="12"/>
        <v>0</v>
      </c>
      <c r="F48" s="30">
        <f t="shared" si="12"/>
        <v>0</v>
      </c>
      <c r="G48" s="30">
        <f t="shared" si="12"/>
        <v>1525913.8399999999</v>
      </c>
    </row>
    <row r="49" spans="1:8">
      <c r="A49" s="5" t="s">
        <v>52</v>
      </c>
      <c r="B49" s="30">
        <v>1079888.49</v>
      </c>
      <c r="C49" s="30">
        <v>0</v>
      </c>
      <c r="D49" s="30">
        <f t="shared" si="8"/>
        <v>1079888.49</v>
      </c>
      <c r="E49" s="30">
        <v>0</v>
      </c>
      <c r="F49" s="30">
        <v>0</v>
      </c>
      <c r="G49" s="30">
        <f t="shared" ref="G49:G57" si="13">D49-E49</f>
        <v>1079888.49</v>
      </c>
      <c r="H49" s="22" t="s">
        <v>184</v>
      </c>
    </row>
    <row r="50" spans="1:8">
      <c r="A50" s="5" t="s">
        <v>53</v>
      </c>
      <c r="B50" s="30">
        <v>12700</v>
      </c>
      <c r="C50" s="30">
        <v>0</v>
      </c>
      <c r="D50" s="30">
        <f t="shared" si="8"/>
        <v>12700</v>
      </c>
      <c r="E50" s="30">
        <v>0</v>
      </c>
      <c r="F50" s="30">
        <v>0</v>
      </c>
      <c r="G50" s="30">
        <f t="shared" si="13"/>
        <v>12700</v>
      </c>
      <c r="H50" s="22" t="s">
        <v>185</v>
      </c>
    </row>
    <row r="51" spans="1:8">
      <c r="A51" s="5" t="s">
        <v>54</v>
      </c>
      <c r="B51" s="30">
        <v>0</v>
      </c>
      <c r="C51" s="30">
        <v>0</v>
      </c>
      <c r="D51" s="30">
        <f t="shared" si="8"/>
        <v>0</v>
      </c>
      <c r="E51" s="30">
        <v>0</v>
      </c>
      <c r="F51" s="30">
        <v>0</v>
      </c>
      <c r="G51" s="30">
        <f t="shared" si="13"/>
        <v>0</v>
      </c>
      <c r="H51" s="22" t="s">
        <v>186</v>
      </c>
    </row>
    <row r="52" spans="1:8">
      <c r="A52" s="5" t="s">
        <v>55</v>
      </c>
      <c r="B52" s="30">
        <v>527395.35</v>
      </c>
      <c r="C52" s="30">
        <v>-100000</v>
      </c>
      <c r="D52" s="30">
        <f t="shared" si="8"/>
        <v>427395.35</v>
      </c>
      <c r="E52" s="30">
        <v>0</v>
      </c>
      <c r="F52" s="30">
        <v>0</v>
      </c>
      <c r="G52" s="30">
        <f t="shared" si="13"/>
        <v>427395.35</v>
      </c>
      <c r="H52" s="22" t="s">
        <v>187</v>
      </c>
    </row>
    <row r="53" spans="1:8">
      <c r="A53" s="5" t="s">
        <v>56</v>
      </c>
      <c r="B53" s="30">
        <v>0</v>
      </c>
      <c r="C53" s="30">
        <v>0</v>
      </c>
      <c r="D53" s="30">
        <f t="shared" si="8"/>
        <v>0</v>
      </c>
      <c r="E53" s="30">
        <v>0</v>
      </c>
      <c r="F53" s="30">
        <v>0</v>
      </c>
      <c r="G53" s="30">
        <f t="shared" si="13"/>
        <v>0</v>
      </c>
      <c r="H53" s="22" t="s">
        <v>188</v>
      </c>
    </row>
    <row r="54" spans="1:8">
      <c r="A54" s="5" t="s">
        <v>57</v>
      </c>
      <c r="B54" s="30">
        <v>5930</v>
      </c>
      <c r="C54" s="30">
        <v>0</v>
      </c>
      <c r="D54" s="30">
        <f t="shared" si="8"/>
        <v>5930</v>
      </c>
      <c r="E54" s="30">
        <v>0</v>
      </c>
      <c r="F54" s="30">
        <v>0</v>
      </c>
      <c r="G54" s="30">
        <f t="shared" si="13"/>
        <v>5930</v>
      </c>
      <c r="H54" s="22" t="s">
        <v>189</v>
      </c>
    </row>
    <row r="55" spans="1:8">
      <c r="A55" s="5" t="s">
        <v>58</v>
      </c>
      <c r="B55" s="30">
        <v>0</v>
      </c>
      <c r="C55" s="30">
        <v>0</v>
      </c>
      <c r="D55" s="30">
        <f t="shared" si="8"/>
        <v>0</v>
      </c>
      <c r="E55" s="30">
        <v>0</v>
      </c>
      <c r="F55" s="30">
        <v>0</v>
      </c>
      <c r="G55" s="30">
        <f t="shared" si="13"/>
        <v>0</v>
      </c>
      <c r="H55" s="22" t="s">
        <v>190</v>
      </c>
    </row>
    <row r="56" spans="1:8">
      <c r="A56" s="5" t="s">
        <v>59</v>
      </c>
      <c r="B56" s="30">
        <v>0</v>
      </c>
      <c r="C56" s="30">
        <v>0</v>
      </c>
      <c r="D56" s="30">
        <f t="shared" si="8"/>
        <v>0</v>
      </c>
      <c r="E56" s="30">
        <v>0</v>
      </c>
      <c r="F56" s="30">
        <v>0</v>
      </c>
      <c r="G56" s="30">
        <f t="shared" si="13"/>
        <v>0</v>
      </c>
      <c r="H56" s="22" t="s">
        <v>191</v>
      </c>
    </row>
    <row r="57" spans="1:8">
      <c r="A57" s="5" t="s">
        <v>60</v>
      </c>
      <c r="B57" s="30">
        <v>0</v>
      </c>
      <c r="C57" s="30">
        <v>0</v>
      </c>
      <c r="D57" s="30">
        <f t="shared" si="8"/>
        <v>0</v>
      </c>
      <c r="E57" s="30">
        <v>0</v>
      </c>
      <c r="F57" s="30">
        <v>0</v>
      </c>
      <c r="G57" s="30">
        <f t="shared" si="13"/>
        <v>0</v>
      </c>
      <c r="H57" s="22" t="s">
        <v>192</v>
      </c>
    </row>
    <row r="58" spans="1:8">
      <c r="A58" s="161" t="s">
        <v>61</v>
      </c>
      <c r="B58" s="30">
        <f t="shared" ref="B58:G58" si="14">SUM(B59:B61)</f>
        <v>2106611.36</v>
      </c>
      <c r="C58" s="30">
        <f t="shared" si="14"/>
        <v>18422941.07</v>
      </c>
      <c r="D58" s="30">
        <f t="shared" si="14"/>
        <v>20529552.43</v>
      </c>
      <c r="E58" s="30">
        <f t="shared" si="14"/>
        <v>18537334.550000001</v>
      </c>
      <c r="F58" s="30">
        <f t="shared" si="14"/>
        <v>18537334.550000001</v>
      </c>
      <c r="G58" s="30">
        <f t="shared" si="14"/>
        <v>1992217.8800000004</v>
      </c>
    </row>
    <row r="59" spans="1:8">
      <c r="A59" s="5" t="s">
        <v>62</v>
      </c>
      <c r="B59" s="30">
        <v>1499793.19</v>
      </c>
      <c r="C59" s="30">
        <v>18437937.27</v>
      </c>
      <c r="D59" s="30">
        <f t="shared" si="8"/>
        <v>19937730.460000001</v>
      </c>
      <c r="E59" s="30">
        <v>18537334.550000001</v>
      </c>
      <c r="F59" s="30">
        <v>18537334.550000001</v>
      </c>
      <c r="G59" s="30">
        <f>D59-E59</f>
        <v>1400395.9100000001</v>
      </c>
      <c r="H59" s="22" t="s">
        <v>193</v>
      </c>
    </row>
    <row r="60" spans="1:8">
      <c r="A60" s="5" t="s">
        <v>63</v>
      </c>
      <c r="B60" s="30">
        <v>606818.17000000004</v>
      </c>
      <c r="C60" s="30">
        <v>-14996.2</v>
      </c>
      <c r="D60" s="30">
        <f t="shared" si="8"/>
        <v>591821.97000000009</v>
      </c>
      <c r="E60" s="30">
        <v>0</v>
      </c>
      <c r="F60" s="30">
        <v>0</v>
      </c>
      <c r="G60" s="30">
        <f>D60-E60</f>
        <v>591821.97000000009</v>
      </c>
      <c r="H60" s="22" t="s">
        <v>194</v>
      </c>
    </row>
    <row r="61" spans="1:8">
      <c r="A61" s="5" t="s">
        <v>64</v>
      </c>
      <c r="B61" s="30">
        <v>0</v>
      </c>
      <c r="C61" s="30">
        <v>0</v>
      </c>
      <c r="D61" s="30">
        <f t="shared" si="8"/>
        <v>0</v>
      </c>
      <c r="E61" s="30">
        <v>0</v>
      </c>
      <c r="F61" s="30">
        <v>0</v>
      </c>
      <c r="G61" s="30">
        <f>D61-E61</f>
        <v>0</v>
      </c>
      <c r="H61" s="22" t="s">
        <v>195</v>
      </c>
    </row>
    <row r="62" spans="1:8">
      <c r="A62" s="161" t="s">
        <v>65</v>
      </c>
      <c r="B62" s="30">
        <f t="shared" ref="B62:G62" si="15">SUM(B63:B67,B69:B70)</f>
        <v>0</v>
      </c>
      <c r="C62" s="30">
        <f t="shared" si="15"/>
        <v>0</v>
      </c>
      <c r="D62" s="30">
        <f t="shared" si="15"/>
        <v>0</v>
      </c>
      <c r="E62" s="30">
        <f t="shared" si="15"/>
        <v>0</v>
      </c>
      <c r="F62" s="30">
        <f t="shared" si="15"/>
        <v>0</v>
      </c>
      <c r="G62" s="30">
        <f t="shared" si="15"/>
        <v>0</v>
      </c>
    </row>
    <row r="63" spans="1:8">
      <c r="A63" s="5" t="s">
        <v>66</v>
      </c>
      <c r="B63" s="30">
        <v>0</v>
      </c>
      <c r="C63" s="30">
        <v>0</v>
      </c>
      <c r="D63" s="30">
        <f t="shared" si="8"/>
        <v>0</v>
      </c>
      <c r="E63" s="30">
        <v>0</v>
      </c>
      <c r="F63" s="30">
        <v>0</v>
      </c>
      <c r="G63" s="30">
        <f t="shared" ref="G63:G70" si="16">D63-E63</f>
        <v>0</v>
      </c>
      <c r="H63" s="22" t="s">
        <v>196</v>
      </c>
    </row>
    <row r="64" spans="1:8">
      <c r="A64" s="5" t="s">
        <v>67</v>
      </c>
      <c r="B64" s="30">
        <v>0</v>
      </c>
      <c r="C64" s="30">
        <v>0</v>
      </c>
      <c r="D64" s="30">
        <f t="shared" si="8"/>
        <v>0</v>
      </c>
      <c r="E64" s="30">
        <v>0</v>
      </c>
      <c r="F64" s="30">
        <v>0</v>
      </c>
      <c r="G64" s="30">
        <f t="shared" si="16"/>
        <v>0</v>
      </c>
      <c r="H64" s="22" t="s">
        <v>197</v>
      </c>
    </row>
    <row r="65" spans="1:8">
      <c r="A65" s="5" t="s">
        <v>68</v>
      </c>
      <c r="B65" s="30">
        <v>0</v>
      </c>
      <c r="C65" s="30">
        <v>0</v>
      </c>
      <c r="D65" s="30">
        <f t="shared" si="8"/>
        <v>0</v>
      </c>
      <c r="E65" s="30">
        <v>0</v>
      </c>
      <c r="F65" s="30">
        <v>0</v>
      </c>
      <c r="G65" s="30">
        <f t="shared" si="16"/>
        <v>0</v>
      </c>
      <c r="H65" s="22" t="s">
        <v>198</v>
      </c>
    </row>
    <row r="66" spans="1:8">
      <c r="A66" s="5" t="s">
        <v>69</v>
      </c>
      <c r="B66" s="30">
        <v>0</v>
      </c>
      <c r="C66" s="30">
        <v>0</v>
      </c>
      <c r="D66" s="30">
        <f t="shared" si="8"/>
        <v>0</v>
      </c>
      <c r="E66" s="30">
        <v>0</v>
      </c>
      <c r="F66" s="30">
        <v>0</v>
      </c>
      <c r="G66" s="30">
        <f t="shared" si="16"/>
        <v>0</v>
      </c>
      <c r="H66" s="22" t="s">
        <v>199</v>
      </c>
    </row>
    <row r="67" spans="1:8">
      <c r="A67" s="5" t="s">
        <v>70</v>
      </c>
      <c r="B67" s="30">
        <v>0</v>
      </c>
      <c r="C67" s="30">
        <v>0</v>
      </c>
      <c r="D67" s="30">
        <f t="shared" si="8"/>
        <v>0</v>
      </c>
      <c r="E67" s="30">
        <v>0</v>
      </c>
      <c r="F67" s="30">
        <v>0</v>
      </c>
      <c r="G67" s="30">
        <f t="shared" si="16"/>
        <v>0</v>
      </c>
      <c r="H67" s="22" t="s">
        <v>200</v>
      </c>
    </row>
    <row r="68" spans="1:8">
      <c r="A68" s="5" t="s">
        <v>71</v>
      </c>
      <c r="B68" s="30">
        <v>0</v>
      </c>
      <c r="C68" s="30">
        <v>0</v>
      </c>
      <c r="D68" s="30">
        <f t="shared" si="8"/>
        <v>0</v>
      </c>
      <c r="E68" s="30">
        <v>0</v>
      </c>
      <c r="F68" s="30">
        <v>0</v>
      </c>
      <c r="G68" s="30">
        <f t="shared" si="16"/>
        <v>0</v>
      </c>
      <c r="H68" s="22"/>
    </row>
    <row r="69" spans="1:8">
      <c r="A69" s="5" t="s">
        <v>72</v>
      </c>
      <c r="B69" s="30">
        <v>0</v>
      </c>
      <c r="C69" s="30">
        <v>0</v>
      </c>
      <c r="D69" s="30">
        <f t="shared" si="8"/>
        <v>0</v>
      </c>
      <c r="E69" s="30">
        <v>0</v>
      </c>
      <c r="F69" s="30">
        <v>0</v>
      </c>
      <c r="G69" s="30">
        <f t="shared" si="16"/>
        <v>0</v>
      </c>
      <c r="H69" s="22" t="s">
        <v>201</v>
      </c>
    </row>
    <row r="70" spans="1:8">
      <c r="A70" s="5" t="s">
        <v>73</v>
      </c>
      <c r="B70" s="30">
        <v>0</v>
      </c>
      <c r="C70" s="30">
        <v>0</v>
      </c>
      <c r="D70" s="30">
        <f t="shared" si="8"/>
        <v>0</v>
      </c>
      <c r="E70" s="30">
        <v>0</v>
      </c>
      <c r="F70" s="30">
        <v>0</v>
      </c>
      <c r="G70" s="30">
        <f t="shared" si="16"/>
        <v>0</v>
      </c>
      <c r="H70" s="22" t="s">
        <v>202</v>
      </c>
    </row>
    <row r="71" spans="1:8">
      <c r="A71" s="161" t="s">
        <v>74</v>
      </c>
      <c r="B71" s="30">
        <f t="shared" ref="B71:G71" si="17">SUM(B72:B74)</f>
        <v>2730103.09</v>
      </c>
      <c r="C71" s="30">
        <f t="shared" si="17"/>
        <v>-1092209.69</v>
      </c>
      <c r="D71" s="30">
        <f t="shared" si="17"/>
        <v>1637893.4</v>
      </c>
      <c r="E71" s="30">
        <f t="shared" si="17"/>
        <v>0</v>
      </c>
      <c r="F71" s="30">
        <f t="shared" si="17"/>
        <v>0</v>
      </c>
      <c r="G71" s="30">
        <f t="shared" si="17"/>
        <v>1637893.4</v>
      </c>
    </row>
    <row r="72" spans="1:8">
      <c r="A72" s="5" t="s">
        <v>75</v>
      </c>
      <c r="B72" s="30">
        <v>0</v>
      </c>
      <c r="C72" s="30">
        <v>0</v>
      </c>
      <c r="D72" s="30">
        <f t="shared" si="8"/>
        <v>0</v>
      </c>
      <c r="E72" s="30">
        <v>0</v>
      </c>
      <c r="F72" s="30">
        <v>0</v>
      </c>
      <c r="G72" s="30">
        <f>D72-E72</f>
        <v>0</v>
      </c>
      <c r="H72" s="22" t="s">
        <v>203</v>
      </c>
    </row>
    <row r="73" spans="1:8">
      <c r="A73" s="5" t="s">
        <v>76</v>
      </c>
      <c r="B73" s="30">
        <v>0</v>
      </c>
      <c r="C73" s="30">
        <v>0</v>
      </c>
      <c r="D73" s="30">
        <f t="shared" si="8"/>
        <v>0</v>
      </c>
      <c r="E73" s="30">
        <v>0</v>
      </c>
      <c r="F73" s="30">
        <v>0</v>
      </c>
      <c r="G73" s="30">
        <f>D73-E73</f>
        <v>0</v>
      </c>
      <c r="H73" s="22" t="s">
        <v>204</v>
      </c>
    </row>
    <row r="74" spans="1:8">
      <c r="A74" s="5" t="s">
        <v>77</v>
      </c>
      <c r="B74" s="30">
        <v>2730103.09</v>
      </c>
      <c r="C74" s="30">
        <v>-1092209.69</v>
      </c>
      <c r="D74" s="30">
        <f t="shared" si="8"/>
        <v>1637893.4</v>
      </c>
      <c r="E74" s="30">
        <v>0</v>
      </c>
      <c r="F74" s="30">
        <v>0</v>
      </c>
      <c r="G74" s="30">
        <f>D74-E74</f>
        <v>1637893.4</v>
      </c>
      <c r="H74" s="22" t="s">
        <v>205</v>
      </c>
    </row>
    <row r="75" spans="1:8">
      <c r="A75" s="161" t="s">
        <v>78</v>
      </c>
      <c r="B75" s="30">
        <f t="shared" ref="B75:G75" si="18">SUM(B76:B82)</f>
        <v>12153893.310000001</v>
      </c>
      <c r="C75" s="30">
        <f t="shared" si="18"/>
        <v>0</v>
      </c>
      <c r="D75" s="30">
        <f t="shared" si="18"/>
        <v>12153893.310000001</v>
      </c>
      <c r="E75" s="30">
        <f t="shared" si="18"/>
        <v>6026204.6600000001</v>
      </c>
      <c r="F75" s="30">
        <f t="shared" si="18"/>
        <v>6026204.6600000001</v>
      </c>
      <c r="G75" s="30">
        <f t="shared" si="18"/>
        <v>6127688.6500000004</v>
      </c>
    </row>
    <row r="76" spans="1:8">
      <c r="A76" s="5" t="s">
        <v>79</v>
      </c>
      <c r="B76" s="30">
        <v>11599999.99</v>
      </c>
      <c r="C76" s="30">
        <v>0</v>
      </c>
      <c r="D76" s="30">
        <f t="shared" si="8"/>
        <v>11599999.99</v>
      </c>
      <c r="E76" s="30">
        <v>5700000</v>
      </c>
      <c r="F76" s="30">
        <v>5700000</v>
      </c>
      <c r="G76" s="30">
        <f t="shared" ref="G76:G82" si="19">D76-E76</f>
        <v>5899999.9900000002</v>
      </c>
      <c r="H76" s="22" t="s">
        <v>206</v>
      </c>
    </row>
    <row r="77" spans="1:8">
      <c r="A77" s="5" t="s">
        <v>80</v>
      </c>
      <c r="B77" s="30">
        <v>553893.31999999995</v>
      </c>
      <c r="C77" s="30">
        <v>0</v>
      </c>
      <c r="D77" s="30">
        <f t="shared" si="8"/>
        <v>553893.31999999995</v>
      </c>
      <c r="E77" s="30">
        <v>326204.65999999997</v>
      </c>
      <c r="F77" s="30">
        <v>326204.65999999997</v>
      </c>
      <c r="G77" s="30">
        <f t="shared" si="19"/>
        <v>227688.65999999997</v>
      </c>
      <c r="H77" s="22" t="s">
        <v>207</v>
      </c>
    </row>
    <row r="78" spans="1:8">
      <c r="A78" s="5" t="s">
        <v>81</v>
      </c>
      <c r="B78" s="30">
        <v>0</v>
      </c>
      <c r="C78" s="30">
        <v>0</v>
      </c>
      <c r="D78" s="30">
        <f t="shared" si="8"/>
        <v>0</v>
      </c>
      <c r="E78" s="30">
        <v>0</v>
      </c>
      <c r="F78" s="30">
        <v>0</v>
      </c>
      <c r="G78" s="30">
        <f t="shared" si="19"/>
        <v>0</v>
      </c>
      <c r="H78" s="22" t="s">
        <v>208</v>
      </c>
    </row>
    <row r="79" spans="1:8">
      <c r="A79" s="5" t="s">
        <v>82</v>
      </c>
      <c r="B79" s="30">
        <v>0</v>
      </c>
      <c r="C79" s="30">
        <v>0</v>
      </c>
      <c r="D79" s="30">
        <f t="shared" si="8"/>
        <v>0</v>
      </c>
      <c r="E79" s="30">
        <v>0</v>
      </c>
      <c r="F79" s="30">
        <v>0</v>
      </c>
      <c r="G79" s="30">
        <f t="shared" si="19"/>
        <v>0</v>
      </c>
      <c r="H79" s="22" t="s">
        <v>209</v>
      </c>
    </row>
    <row r="80" spans="1:8">
      <c r="A80" s="5" t="s">
        <v>83</v>
      </c>
      <c r="B80" s="30">
        <v>0</v>
      </c>
      <c r="C80" s="30">
        <v>0</v>
      </c>
      <c r="D80" s="30">
        <f t="shared" si="8"/>
        <v>0</v>
      </c>
      <c r="E80" s="30">
        <v>0</v>
      </c>
      <c r="F80" s="30">
        <v>0</v>
      </c>
      <c r="G80" s="30">
        <f t="shared" si="19"/>
        <v>0</v>
      </c>
      <c r="H80" s="22" t="s">
        <v>210</v>
      </c>
    </row>
    <row r="81" spans="1:8">
      <c r="A81" s="5" t="s">
        <v>84</v>
      </c>
      <c r="B81" s="30">
        <v>0</v>
      </c>
      <c r="C81" s="30">
        <v>0</v>
      </c>
      <c r="D81" s="30">
        <f t="shared" si="8"/>
        <v>0</v>
      </c>
      <c r="E81" s="30">
        <v>0</v>
      </c>
      <c r="F81" s="30">
        <v>0</v>
      </c>
      <c r="G81" s="30">
        <f t="shared" si="19"/>
        <v>0</v>
      </c>
      <c r="H81" s="22" t="s">
        <v>211</v>
      </c>
    </row>
    <row r="82" spans="1:8">
      <c r="A82" s="5" t="s">
        <v>85</v>
      </c>
      <c r="B82" s="30">
        <v>0</v>
      </c>
      <c r="C82" s="30">
        <v>0</v>
      </c>
      <c r="D82" s="30">
        <f t="shared" si="8"/>
        <v>0</v>
      </c>
      <c r="E82" s="30">
        <v>0</v>
      </c>
      <c r="F82" s="30">
        <v>0</v>
      </c>
      <c r="G82" s="30">
        <f t="shared" si="19"/>
        <v>0</v>
      </c>
      <c r="H82" s="22" t="s">
        <v>212</v>
      </c>
    </row>
    <row r="83" spans="1:8">
      <c r="A83" s="6"/>
      <c r="B83" s="31"/>
      <c r="C83" s="31"/>
      <c r="D83" s="31"/>
      <c r="E83" s="31"/>
      <c r="F83" s="31"/>
      <c r="G83" s="31"/>
    </row>
    <row r="84" spans="1:8">
      <c r="A84" s="164" t="s">
        <v>86</v>
      </c>
      <c r="B84" s="29">
        <f t="shared" ref="B84:G84" si="20">B85+B93+B103+B113+B123+B133+B137+B146+B150</f>
        <v>154710324.07999998</v>
      </c>
      <c r="C84" s="29">
        <f t="shared" si="20"/>
        <v>312901137.28999996</v>
      </c>
      <c r="D84" s="29">
        <f t="shared" si="20"/>
        <v>467611461.37</v>
      </c>
      <c r="E84" s="29">
        <f t="shared" si="20"/>
        <v>71233747.400000006</v>
      </c>
      <c r="F84" s="29">
        <f t="shared" si="20"/>
        <v>69089001.260000005</v>
      </c>
      <c r="G84" s="29">
        <f t="shared" si="20"/>
        <v>396377713.97000003</v>
      </c>
    </row>
    <row r="85" spans="1:8">
      <c r="A85" s="161" t="s">
        <v>13</v>
      </c>
      <c r="B85" s="30">
        <f t="shared" ref="B85:G85" si="21">SUM(B86:B92)</f>
        <v>23994527.690000001</v>
      </c>
      <c r="C85" s="30">
        <f t="shared" si="21"/>
        <v>0</v>
      </c>
      <c r="D85" s="30">
        <f t="shared" si="21"/>
        <v>23994527.690000001</v>
      </c>
      <c r="E85" s="30">
        <f t="shared" si="21"/>
        <v>0</v>
      </c>
      <c r="F85" s="30">
        <f t="shared" si="21"/>
        <v>0</v>
      </c>
      <c r="G85" s="30">
        <f t="shared" si="21"/>
        <v>23994527.690000001</v>
      </c>
    </row>
    <row r="86" spans="1:8">
      <c r="A86" s="5" t="s">
        <v>14</v>
      </c>
      <c r="B86" s="30">
        <v>17500000</v>
      </c>
      <c r="C86" s="30">
        <v>0</v>
      </c>
      <c r="D86" s="30">
        <f t="shared" ref="D86:D92" si="22">B86+C86</f>
        <v>17500000</v>
      </c>
      <c r="E86" s="30">
        <v>0</v>
      </c>
      <c r="F86" s="30">
        <v>0</v>
      </c>
      <c r="G86" s="30">
        <f t="shared" ref="G86:G92" si="23">D86-E86</f>
        <v>17500000</v>
      </c>
      <c r="H86" s="22" t="s">
        <v>213</v>
      </c>
    </row>
    <row r="87" spans="1:8">
      <c r="A87" s="5" t="s">
        <v>15</v>
      </c>
      <c r="B87" s="30">
        <v>0</v>
      </c>
      <c r="C87" s="30">
        <v>0</v>
      </c>
      <c r="D87" s="30">
        <f t="shared" si="22"/>
        <v>0</v>
      </c>
      <c r="E87" s="30">
        <v>0</v>
      </c>
      <c r="F87" s="30">
        <v>0</v>
      </c>
      <c r="G87" s="30">
        <f t="shared" si="23"/>
        <v>0</v>
      </c>
      <c r="H87" s="22" t="s">
        <v>214</v>
      </c>
    </row>
    <row r="88" spans="1:8">
      <c r="A88" s="5" t="s">
        <v>16</v>
      </c>
      <c r="B88" s="30">
        <v>6494527.6900000004</v>
      </c>
      <c r="C88" s="30">
        <v>0</v>
      </c>
      <c r="D88" s="30">
        <f t="shared" si="22"/>
        <v>6494527.6900000004</v>
      </c>
      <c r="E88" s="30">
        <v>0</v>
      </c>
      <c r="F88" s="30">
        <v>0</v>
      </c>
      <c r="G88" s="30">
        <f t="shared" si="23"/>
        <v>6494527.6900000004</v>
      </c>
      <c r="H88" s="22" t="s">
        <v>215</v>
      </c>
    </row>
    <row r="89" spans="1:8">
      <c r="A89" s="5" t="s">
        <v>17</v>
      </c>
      <c r="B89" s="30">
        <v>0</v>
      </c>
      <c r="C89" s="30">
        <v>0</v>
      </c>
      <c r="D89" s="30">
        <f t="shared" si="22"/>
        <v>0</v>
      </c>
      <c r="E89" s="30">
        <v>0</v>
      </c>
      <c r="F89" s="30">
        <v>0</v>
      </c>
      <c r="G89" s="30">
        <f t="shared" si="23"/>
        <v>0</v>
      </c>
      <c r="H89" s="22" t="s">
        <v>216</v>
      </c>
    </row>
    <row r="90" spans="1:8">
      <c r="A90" s="5" t="s">
        <v>18</v>
      </c>
      <c r="B90" s="30">
        <v>0</v>
      </c>
      <c r="C90" s="30">
        <v>0</v>
      </c>
      <c r="D90" s="30">
        <f t="shared" si="22"/>
        <v>0</v>
      </c>
      <c r="E90" s="30">
        <v>0</v>
      </c>
      <c r="F90" s="30">
        <v>0</v>
      </c>
      <c r="G90" s="30">
        <f t="shared" si="23"/>
        <v>0</v>
      </c>
      <c r="H90" s="22" t="s">
        <v>217</v>
      </c>
    </row>
    <row r="91" spans="1:8">
      <c r="A91" s="5" t="s">
        <v>19</v>
      </c>
      <c r="B91" s="30">
        <v>0</v>
      </c>
      <c r="C91" s="30">
        <v>0</v>
      </c>
      <c r="D91" s="30">
        <f t="shared" si="22"/>
        <v>0</v>
      </c>
      <c r="E91" s="30">
        <v>0</v>
      </c>
      <c r="F91" s="30">
        <v>0</v>
      </c>
      <c r="G91" s="30">
        <f t="shared" si="23"/>
        <v>0</v>
      </c>
      <c r="H91" s="22" t="s">
        <v>218</v>
      </c>
    </row>
    <row r="92" spans="1:8">
      <c r="A92" s="5" t="s">
        <v>20</v>
      </c>
      <c r="B92" s="30">
        <v>0</v>
      </c>
      <c r="C92" s="30">
        <v>0</v>
      </c>
      <c r="D92" s="30">
        <f t="shared" si="22"/>
        <v>0</v>
      </c>
      <c r="E92" s="30">
        <v>0</v>
      </c>
      <c r="F92" s="30">
        <v>0</v>
      </c>
      <c r="G92" s="30">
        <f t="shared" si="23"/>
        <v>0</v>
      </c>
      <c r="H92" s="22" t="s">
        <v>219</v>
      </c>
    </row>
    <row r="93" spans="1:8">
      <c r="A93" s="161" t="s">
        <v>21</v>
      </c>
      <c r="B93" s="30">
        <f t="shared" ref="B93:G93" si="24">SUM(B94:B102)</f>
        <v>9138320.4399999995</v>
      </c>
      <c r="C93" s="30">
        <f t="shared" si="24"/>
        <v>0</v>
      </c>
      <c r="D93" s="30">
        <f t="shared" si="24"/>
        <v>9138320.4399999995</v>
      </c>
      <c r="E93" s="30">
        <f t="shared" si="24"/>
        <v>1166983.3400000001</v>
      </c>
      <c r="F93" s="30">
        <f t="shared" si="24"/>
        <v>1166983.3400000001</v>
      </c>
      <c r="G93" s="30">
        <f t="shared" si="24"/>
        <v>7971337.0999999996</v>
      </c>
    </row>
    <row r="94" spans="1:8">
      <c r="A94" s="5" t="s">
        <v>22</v>
      </c>
      <c r="B94" s="30">
        <v>0</v>
      </c>
      <c r="C94" s="30">
        <v>0</v>
      </c>
      <c r="D94" s="30">
        <f t="shared" ref="D94:D102" si="25">B94+C94</f>
        <v>0</v>
      </c>
      <c r="E94" s="30">
        <v>0</v>
      </c>
      <c r="F94" s="30">
        <v>0</v>
      </c>
      <c r="G94" s="30">
        <f t="shared" ref="G94:G102" si="26">D94-E94</f>
        <v>0</v>
      </c>
      <c r="H94" s="22" t="s">
        <v>220</v>
      </c>
    </row>
    <row r="95" spans="1:8">
      <c r="A95" s="5" t="s">
        <v>23</v>
      </c>
      <c r="B95" s="30">
        <v>0</v>
      </c>
      <c r="C95" s="30">
        <v>0</v>
      </c>
      <c r="D95" s="30">
        <f t="shared" si="25"/>
        <v>0</v>
      </c>
      <c r="E95" s="30">
        <v>0</v>
      </c>
      <c r="F95" s="30">
        <v>0</v>
      </c>
      <c r="G95" s="30">
        <f t="shared" si="26"/>
        <v>0</v>
      </c>
      <c r="H95" s="22" t="s">
        <v>221</v>
      </c>
    </row>
    <row r="96" spans="1:8">
      <c r="A96" s="5" t="s">
        <v>24</v>
      </c>
      <c r="B96" s="30">
        <v>0</v>
      </c>
      <c r="C96" s="30">
        <v>0</v>
      </c>
      <c r="D96" s="30">
        <f t="shared" si="25"/>
        <v>0</v>
      </c>
      <c r="E96" s="30">
        <v>0</v>
      </c>
      <c r="F96" s="30">
        <v>0</v>
      </c>
      <c r="G96" s="30">
        <f t="shared" si="26"/>
        <v>0</v>
      </c>
      <c r="H96" s="22" t="s">
        <v>222</v>
      </c>
    </row>
    <row r="97" spans="1:8">
      <c r="A97" s="5" t="s">
        <v>25</v>
      </c>
      <c r="B97" s="30">
        <v>2050000</v>
      </c>
      <c r="C97" s="30">
        <v>0</v>
      </c>
      <c r="D97" s="30">
        <f t="shared" si="25"/>
        <v>2050000</v>
      </c>
      <c r="E97" s="30">
        <v>154699.20000000001</v>
      </c>
      <c r="F97" s="30">
        <v>154699.20000000001</v>
      </c>
      <c r="G97" s="30">
        <f t="shared" si="26"/>
        <v>1895300.8</v>
      </c>
      <c r="H97" s="22" t="s">
        <v>223</v>
      </c>
    </row>
    <row r="98" spans="1:8">
      <c r="A98" s="1" t="s">
        <v>26</v>
      </c>
      <c r="B98" s="30">
        <v>0</v>
      </c>
      <c r="C98" s="30">
        <v>0</v>
      </c>
      <c r="D98" s="30">
        <f t="shared" si="25"/>
        <v>0</v>
      </c>
      <c r="E98" s="30">
        <v>0</v>
      </c>
      <c r="F98" s="30">
        <v>0</v>
      </c>
      <c r="G98" s="30">
        <f t="shared" si="26"/>
        <v>0</v>
      </c>
      <c r="H98" s="22" t="s">
        <v>224</v>
      </c>
    </row>
    <row r="99" spans="1:8">
      <c r="A99" s="5" t="s">
        <v>27</v>
      </c>
      <c r="B99" s="30">
        <v>5910150.1299999999</v>
      </c>
      <c r="C99" s="30">
        <v>0</v>
      </c>
      <c r="D99" s="30">
        <f t="shared" si="25"/>
        <v>5910150.1299999999</v>
      </c>
      <c r="E99" s="30">
        <v>979284.14</v>
      </c>
      <c r="F99" s="30">
        <v>979284.14</v>
      </c>
      <c r="G99" s="30">
        <f t="shared" si="26"/>
        <v>4930865.99</v>
      </c>
      <c r="H99" s="22" t="s">
        <v>225</v>
      </c>
    </row>
    <row r="100" spans="1:8">
      <c r="A100" s="5" t="s">
        <v>28</v>
      </c>
      <c r="B100" s="30">
        <v>661000</v>
      </c>
      <c r="C100" s="30">
        <v>0</v>
      </c>
      <c r="D100" s="30">
        <f t="shared" si="25"/>
        <v>661000</v>
      </c>
      <c r="E100" s="30">
        <v>0</v>
      </c>
      <c r="F100" s="30">
        <v>0</v>
      </c>
      <c r="G100" s="30">
        <f t="shared" si="26"/>
        <v>661000</v>
      </c>
      <c r="H100" s="22" t="s">
        <v>226</v>
      </c>
    </row>
    <row r="101" spans="1:8">
      <c r="A101" s="5" t="s">
        <v>29</v>
      </c>
      <c r="B101" s="30">
        <v>0</v>
      </c>
      <c r="C101" s="30">
        <v>0</v>
      </c>
      <c r="D101" s="30">
        <f t="shared" si="25"/>
        <v>0</v>
      </c>
      <c r="E101" s="30">
        <v>0</v>
      </c>
      <c r="F101" s="30">
        <v>0</v>
      </c>
      <c r="G101" s="30">
        <f t="shared" si="26"/>
        <v>0</v>
      </c>
      <c r="H101" s="22" t="s">
        <v>227</v>
      </c>
    </row>
    <row r="102" spans="1:8">
      <c r="A102" s="5" t="s">
        <v>30</v>
      </c>
      <c r="B102" s="30">
        <v>517170.31</v>
      </c>
      <c r="C102" s="30">
        <v>0</v>
      </c>
      <c r="D102" s="30">
        <f t="shared" si="25"/>
        <v>517170.31</v>
      </c>
      <c r="E102" s="30">
        <v>33000</v>
      </c>
      <c r="F102" s="30">
        <v>33000</v>
      </c>
      <c r="G102" s="30">
        <f t="shared" si="26"/>
        <v>484170.31</v>
      </c>
      <c r="H102" s="22" t="s">
        <v>228</v>
      </c>
    </row>
    <row r="103" spans="1:8">
      <c r="A103" s="161" t="s">
        <v>31</v>
      </c>
      <c r="B103" s="30">
        <f t="shared" ref="B103:G103" si="27">SUM(B104:B112)</f>
        <v>58442475.959999993</v>
      </c>
      <c r="C103" s="30">
        <f t="shared" si="27"/>
        <v>210914058.76999998</v>
      </c>
      <c r="D103" s="30">
        <f t="shared" si="27"/>
        <v>269356534.73000002</v>
      </c>
      <c r="E103" s="30">
        <f t="shared" si="27"/>
        <v>12499794.280000001</v>
      </c>
      <c r="F103" s="30">
        <f t="shared" si="27"/>
        <v>12499794.280000001</v>
      </c>
      <c r="G103" s="30">
        <f t="shared" si="27"/>
        <v>256856740.44999999</v>
      </c>
    </row>
    <row r="104" spans="1:8">
      <c r="A104" s="5" t="s">
        <v>32</v>
      </c>
      <c r="B104" s="30">
        <v>19500000</v>
      </c>
      <c r="C104" s="30">
        <v>0</v>
      </c>
      <c r="D104" s="30">
        <f t="shared" ref="D104:D112" si="28">B104+C104</f>
        <v>19500000</v>
      </c>
      <c r="E104" s="30">
        <v>5994506.7400000002</v>
      </c>
      <c r="F104" s="30">
        <v>5994506.7400000002</v>
      </c>
      <c r="G104" s="30">
        <f t="shared" ref="G104:G112" si="29">D104-E104</f>
        <v>13505493.26</v>
      </c>
      <c r="H104" s="22" t="s">
        <v>229</v>
      </c>
    </row>
    <row r="105" spans="1:8">
      <c r="A105" s="5" t="s">
        <v>33</v>
      </c>
      <c r="B105" s="30">
        <v>0</v>
      </c>
      <c r="C105" s="30">
        <v>0</v>
      </c>
      <c r="D105" s="30">
        <f t="shared" si="28"/>
        <v>0</v>
      </c>
      <c r="E105" s="30">
        <v>0</v>
      </c>
      <c r="F105" s="30">
        <v>0</v>
      </c>
      <c r="G105" s="30">
        <f t="shared" si="29"/>
        <v>0</v>
      </c>
      <c r="H105" s="22" t="s">
        <v>230</v>
      </c>
    </row>
    <row r="106" spans="1:8">
      <c r="A106" s="5" t="s">
        <v>34</v>
      </c>
      <c r="B106" s="30">
        <v>1599999.99</v>
      </c>
      <c r="C106" s="30">
        <v>212185994.81</v>
      </c>
      <c r="D106" s="30">
        <f t="shared" si="28"/>
        <v>213785994.80000001</v>
      </c>
      <c r="E106" s="30">
        <v>662721.65</v>
      </c>
      <c r="F106" s="30">
        <v>662721.65</v>
      </c>
      <c r="G106" s="30">
        <f t="shared" si="29"/>
        <v>213123273.15000001</v>
      </c>
      <c r="H106" s="22" t="s">
        <v>231</v>
      </c>
    </row>
    <row r="107" spans="1:8">
      <c r="A107" s="5" t="s">
        <v>35</v>
      </c>
      <c r="B107" s="30">
        <v>3876.83</v>
      </c>
      <c r="C107" s="30">
        <v>0.01</v>
      </c>
      <c r="D107" s="30">
        <f t="shared" si="28"/>
        <v>3876.84</v>
      </c>
      <c r="E107" s="30">
        <v>5.8</v>
      </c>
      <c r="F107" s="30">
        <v>5.8</v>
      </c>
      <c r="G107" s="30">
        <f t="shared" si="29"/>
        <v>3871.04</v>
      </c>
      <c r="H107" s="22" t="s">
        <v>232</v>
      </c>
    </row>
    <row r="108" spans="1:8">
      <c r="A108" s="5" t="s">
        <v>36</v>
      </c>
      <c r="B108" s="30">
        <v>30874954.73</v>
      </c>
      <c r="C108" s="30">
        <v>0</v>
      </c>
      <c r="D108" s="30">
        <f t="shared" si="28"/>
        <v>30874954.73</v>
      </c>
      <c r="E108" s="30">
        <v>4325797.09</v>
      </c>
      <c r="F108" s="30">
        <v>4325797.09</v>
      </c>
      <c r="G108" s="30">
        <f t="shared" si="29"/>
        <v>26549157.640000001</v>
      </c>
      <c r="H108" s="22" t="s">
        <v>233</v>
      </c>
    </row>
    <row r="109" spans="1:8">
      <c r="A109" s="5" t="s">
        <v>37</v>
      </c>
      <c r="B109" s="30">
        <v>0</v>
      </c>
      <c r="C109" s="30">
        <v>0</v>
      </c>
      <c r="D109" s="30">
        <f t="shared" si="28"/>
        <v>0</v>
      </c>
      <c r="E109" s="30">
        <v>0</v>
      </c>
      <c r="F109" s="30">
        <v>0</v>
      </c>
      <c r="G109" s="30">
        <f t="shared" si="29"/>
        <v>0</v>
      </c>
      <c r="H109" s="22" t="s">
        <v>234</v>
      </c>
    </row>
    <row r="110" spans="1:8">
      <c r="A110" s="5" t="s">
        <v>38</v>
      </c>
      <c r="B110" s="30">
        <v>0</v>
      </c>
      <c r="C110" s="30">
        <v>0</v>
      </c>
      <c r="D110" s="30">
        <f t="shared" si="28"/>
        <v>0</v>
      </c>
      <c r="E110" s="30">
        <v>0</v>
      </c>
      <c r="F110" s="30">
        <v>0</v>
      </c>
      <c r="G110" s="30">
        <f t="shared" si="29"/>
        <v>0</v>
      </c>
      <c r="H110" s="22" t="s">
        <v>235</v>
      </c>
    </row>
    <row r="111" spans="1:8">
      <c r="A111" s="5" t="s">
        <v>39</v>
      </c>
      <c r="B111" s="30">
        <v>0</v>
      </c>
      <c r="C111" s="30">
        <v>0</v>
      </c>
      <c r="D111" s="30">
        <f t="shared" si="28"/>
        <v>0</v>
      </c>
      <c r="E111" s="30">
        <v>0</v>
      </c>
      <c r="F111" s="30">
        <v>0</v>
      </c>
      <c r="G111" s="30">
        <f t="shared" si="29"/>
        <v>0</v>
      </c>
      <c r="H111" s="22" t="s">
        <v>236</v>
      </c>
    </row>
    <row r="112" spans="1:8">
      <c r="A112" s="5" t="s">
        <v>40</v>
      </c>
      <c r="B112" s="30">
        <v>6463644.4100000001</v>
      </c>
      <c r="C112" s="30">
        <v>-1271936.05</v>
      </c>
      <c r="D112" s="30">
        <f t="shared" si="28"/>
        <v>5191708.3600000003</v>
      </c>
      <c r="E112" s="30">
        <v>1516763</v>
      </c>
      <c r="F112" s="30">
        <v>1516763</v>
      </c>
      <c r="G112" s="30">
        <f t="shared" si="29"/>
        <v>3674945.3600000003</v>
      </c>
      <c r="H112" s="22" t="s">
        <v>237</v>
      </c>
    </row>
    <row r="113" spans="1:8">
      <c r="A113" s="161" t="s">
        <v>41</v>
      </c>
      <c r="B113" s="30">
        <f t="shared" ref="B113:G113" si="30">SUM(B114:B122)</f>
        <v>3000000</v>
      </c>
      <c r="C113" s="30">
        <f t="shared" si="30"/>
        <v>0</v>
      </c>
      <c r="D113" s="30">
        <f t="shared" si="30"/>
        <v>3000000</v>
      </c>
      <c r="E113" s="30">
        <f t="shared" si="30"/>
        <v>0</v>
      </c>
      <c r="F113" s="30">
        <f t="shared" si="30"/>
        <v>0</v>
      </c>
      <c r="G113" s="30">
        <f t="shared" si="30"/>
        <v>3000000</v>
      </c>
    </row>
    <row r="114" spans="1:8">
      <c r="A114" s="5" t="s">
        <v>42</v>
      </c>
      <c r="B114" s="30">
        <v>0</v>
      </c>
      <c r="C114" s="30">
        <v>0</v>
      </c>
      <c r="D114" s="30">
        <f t="shared" ref="D114:D122" si="31">B114+C114</f>
        <v>0</v>
      </c>
      <c r="E114" s="30">
        <v>0</v>
      </c>
      <c r="F114" s="30">
        <v>0</v>
      </c>
      <c r="G114" s="30">
        <f t="shared" ref="G114:G122" si="32">D114-E114</f>
        <v>0</v>
      </c>
      <c r="H114" s="22" t="s">
        <v>238</v>
      </c>
    </row>
    <row r="115" spans="1:8">
      <c r="A115" s="5" t="s">
        <v>43</v>
      </c>
      <c r="B115" s="30">
        <v>0</v>
      </c>
      <c r="C115" s="30">
        <v>0</v>
      </c>
      <c r="D115" s="30">
        <f t="shared" si="31"/>
        <v>0</v>
      </c>
      <c r="E115" s="30">
        <v>0</v>
      </c>
      <c r="F115" s="30">
        <v>0</v>
      </c>
      <c r="G115" s="30">
        <f t="shared" si="32"/>
        <v>0</v>
      </c>
      <c r="H115" s="22" t="s">
        <v>239</v>
      </c>
    </row>
    <row r="116" spans="1:8">
      <c r="A116" s="5" t="s">
        <v>44</v>
      </c>
      <c r="B116" s="30">
        <v>0</v>
      </c>
      <c r="C116" s="30">
        <v>0</v>
      </c>
      <c r="D116" s="30">
        <f t="shared" si="31"/>
        <v>0</v>
      </c>
      <c r="E116" s="30">
        <v>0</v>
      </c>
      <c r="F116" s="30">
        <v>0</v>
      </c>
      <c r="G116" s="30">
        <f t="shared" si="32"/>
        <v>0</v>
      </c>
      <c r="H116" s="22" t="s">
        <v>240</v>
      </c>
    </row>
    <row r="117" spans="1:8">
      <c r="A117" s="5" t="s">
        <v>45</v>
      </c>
      <c r="B117" s="30">
        <v>3000000</v>
      </c>
      <c r="C117" s="30">
        <v>0</v>
      </c>
      <c r="D117" s="30">
        <f t="shared" si="31"/>
        <v>3000000</v>
      </c>
      <c r="E117" s="30">
        <v>0</v>
      </c>
      <c r="F117" s="30">
        <v>0</v>
      </c>
      <c r="G117" s="30">
        <f t="shared" si="32"/>
        <v>3000000</v>
      </c>
      <c r="H117" s="22" t="s">
        <v>241</v>
      </c>
    </row>
    <row r="118" spans="1:8">
      <c r="A118" s="5" t="s">
        <v>46</v>
      </c>
      <c r="B118" s="30">
        <v>0</v>
      </c>
      <c r="C118" s="30">
        <v>0</v>
      </c>
      <c r="D118" s="30">
        <f t="shared" si="31"/>
        <v>0</v>
      </c>
      <c r="E118" s="30">
        <v>0</v>
      </c>
      <c r="F118" s="30">
        <v>0</v>
      </c>
      <c r="G118" s="30">
        <f t="shared" si="32"/>
        <v>0</v>
      </c>
      <c r="H118" s="22" t="s">
        <v>242</v>
      </c>
    </row>
    <row r="119" spans="1:8">
      <c r="A119" s="5" t="s">
        <v>47</v>
      </c>
      <c r="B119" s="30">
        <v>0</v>
      </c>
      <c r="C119" s="30">
        <v>0</v>
      </c>
      <c r="D119" s="30">
        <f t="shared" si="31"/>
        <v>0</v>
      </c>
      <c r="E119" s="30">
        <v>0</v>
      </c>
      <c r="F119" s="30">
        <v>0</v>
      </c>
      <c r="G119" s="30">
        <f t="shared" si="32"/>
        <v>0</v>
      </c>
      <c r="H119" s="22" t="s">
        <v>243</v>
      </c>
    </row>
    <row r="120" spans="1:8">
      <c r="A120" s="5" t="s">
        <v>48</v>
      </c>
      <c r="B120" s="30">
        <v>0</v>
      </c>
      <c r="C120" s="30">
        <v>0</v>
      </c>
      <c r="D120" s="30">
        <f t="shared" si="31"/>
        <v>0</v>
      </c>
      <c r="E120" s="30">
        <v>0</v>
      </c>
      <c r="F120" s="30">
        <v>0</v>
      </c>
      <c r="G120" s="30">
        <f t="shared" si="32"/>
        <v>0</v>
      </c>
      <c r="H120" s="23"/>
    </row>
    <row r="121" spans="1:8">
      <c r="A121" s="5" t="s">
        <v>49</v>
      </c>
      <c r="B121" s="30">
        <v>0</v>
      </c>
      <c r="C121" s="30">
        <v>0</v>
      </c>
      <c r="D121" s="30">
        <f t="shared" si="31"/>
        <v>0</v>
      </c>
      <c r="E121" s="30">
        <v>0</v>
      </c>
      <c r="F121" s="30">
        <v>0</v>
      </c>
      <c r="G121" s="30">
        <f t="shared" si="32"/>
        <v>0</v>
      </c>
      <c r="H121" s="23"/>
    </row>
    <row r="122" spans="1:8">
      <c r="A122" s="5" t="s">
        <v>50</v>
      </c>
      <c r="B122" s="30">
        <v>0</v>
      </c>
      <c r="C122" s="30">
        <v>0</v>
      </c>
      <c r="D122" s="30">
        <f t="shared" si="31"/>
        <v>0</v>
      </c>
      <c r="E122" s="30">
        <v>0</v>
      </c>
      <c r="F122" s="30">
        <v>0</v>
      </c>
      <c r="G122" s="30">
        <f t="shared" si="32"/>
        <v>0</v>
      </c>
      <c r="H122" s="22" t="s">
        <v>244</v>
      </c>
    </row>
    <row r="123" spans="1:8">
      <c r="A123" s="161" t="s">
        <v>51</v>
      </c>
      <c r="B123" s="30">
        <f t="shared" ref="B123:G123" si="33">SUM(B124:B132)</f>
        <v>399999.99</v>
      </c>
      <c r="C123" s="30">
        <f t="shared" si="33"/>
        <v>0</v>
      </c>
      <c r="D123" s="30">
        <f t="shared" si="33"/>
        <v>399999.99</v>
      </c>
      <c r="E123" s="30">
        <f t="shared" si="33"/>
        <v>0</v>
      </c>
      <c r="F123" s="30">
        <f t="shared" si="33"/>
        <v>0</v>
      </c>
      <c r="G123" s="30">
        <f t="shared" si="33"/>
        <v>399999.99</v>
      </c>
    </row>
    <row r="124" spans="1:8">
      <c r="A124" s="5" t="s">
        <v>52</v>
      </c>
      <c r="B124" s="30">
        <v>360000</v>
      </c>
      <c r="C124" s="30">
        <v>0</v>
      </c>
      <c r="D124" s="30">
        <f t="shared" ref="D124:D132" si="34">B124+C124</f>
        <v>360000</v>
      </c>
      <c r="E124" s="30">
        <v>0</v>
      </c>
      <c r="F124" s="30">
        <v>0</v>
      </c>
      <c r="G124" s="30">
        <f t="shared" ref="G124:G132" si="35">D124-E124</f>
        <v>360000</v>
      </c>
      <c r="H124" s="22" t="s">
        <v>245</v>
      </c>
    </row>
    <row r="125" spans="1:8">
      <c r="A125" s="5" t="s">
        <v>53</v>
      </c>
      <c r="B125" s="30">
        <v>0</v>
      </c>
      <c r="C125" s="30">
        <v>0</v>
      </c>
      <c r="D125" s="30">
        <f t="shared" si="34"/>
        <v>0</v>
      </c>
      <c r="E125" s="30">
        <v>0</v>
      </c>
      <c r="F125" s="30">
        <v>0</v>
      </c>
      <c r="G125" s="30">
        <f t="shared" si="35"/>
        <v>0</v>
      </c>
      <c r="H125" s="22" t="s">
        <v>246</v>
      </c>
    </row>
    <row r="126" spans="1:8">
      <c r="A126" s="5" t="s">
        <v>54</v>
      </c>
      <c r="B126" s="30">
        <v>0</v>
      </c>
      <c r="C126" s="30">
        <v>0</v>
      </c>
      <c r="D126" s="30">
        <f t="shared" si="34"/>
        <v>0</v>
      </c>
      <c r="E126" s="30">
        <v>0</v>
      </c>
      <c r="F126" s="30">
        <v>0</v>
      </c>
      <c r="G126" s="30">
        <f t="shared" si="35"/>
        <v>0</v>
      </c>
      <c r="H126" s="22" t="s">
        <v>247</v>
      </c>
    </row>
    <row r="127" spans="1:8">
      <c r="A127" s="5" t="s">
        <v>55</v>
      </c>
      <c r="B127" s="30">
        <v>0</v>
      </c>
      <c r="C127" s="30">
        <v>0</v>
      </c>
      <c r="D127" s="30">
        <f t="shared" si="34"/>
        <v>0</v>
      </c>
      <c r="E127" s="30">
        <v>0</v>
      </c>
      <c r="F127" s="30">
        <v>0</v>
      </c>
      <c r="G127" s="30">
        <f t="shared" si="35"/>
        <v>0</v>
      </c>
      <c r="H127" s="22" t="s">
        <v>248</v>
      </c>
    </row>
    <row r="128" spans="1:8">
      <c r="A128" s="5" t="s">
        <v>56</v>
      </c>
      <c r="B128" s="30">
        <v>0</v>
      </c>
      <c r="C128" s="30">
        <v>0</v>
      </c>
      <c r="D128" s="30">
        <f t="shared" si="34"/>
        <v>0</v>
      </c>
      <c r="E128" s="30">
        <v>0</v>
      </c>
      <c r="F128" s="30">
        <v>0</v>
      </c>
      <c r="G128" s="30">
        <f t="shared" si="35"/>
        <v>0</v>
      </c>
      <c r="H128" s="22" t="s">
        <v>249</v>
      </c>
    </row>
    <row r="129" spans="1:8">
      <c r="A129" s="5" t="s">
        <v>57</v>
      </c>
      <c r="B129" s="30">
        <v>39999.99</v>
      </c>
      <c r="C129" s="30">
        <v>0</v>
      </c>
      <c r="D129" s="30">
        <f t="shared" si="34"/>
        <v>39999.99</v>
      </c>
      <c r="E129" s="30">
        <v>0</v>
      </c>
      <c r="F129" s="30">
        <v>0</v>
      </c>
      <c r="G129" s="30">
        <f t="shared" si="35"/>
        <v>39999.99</v>
      </c>
      <c r="H129" s="22" t="s">
        <v>250</v>
      </c>
    </row>
    <row r="130" spans="1:8">
      <c r="A130" s="5" t="s">
        <v>58</v>
      </c>
      <c r="B130" s="30">
        <v>0</v>
      </c>
      <c r="C130" s="30">
        <v>0</v>
      </c>
      <c r="D130" s="30">
        <f t="shared" si="34"/>
        <v>0</v>
      </c>
      <c r="E130" s="30">
        <v>0</v>
      </c>
      <c r="F130" s="30">
        <v>0</v>
      </c>
      <c r="G130" s="30">
        <f t="shared" si="35"/>
        <v>0</v>
      </c>
      <c r="H130" s="22" t="s">
        <v>251</v>
      </c>
    </row>
    <row r="131" spans="1:8">
      <c r="A131" s="5" t="s">
        <v>59</v>
      </c>
      <c r="B131" s="30">
        <v>0</v>
      </c>
      <c r="C131" s="30">
        <v>0</v>
      </c>
      <c r="D131" s="30">
        <f t="shared" si="34"/>
        <v>0</v>
      </c>
      <c r="E131" s="30">
        <v>0</v>
      </c>
      <c r="F131" s="30">
        <v>0</v>
      </c>
      <c r="G131" s="30">
        <f t="shared" si="35"/>
        <v>0</v>
      </c>
      <c r="H131" s="22" t="s">
        <v>252</v>
      </c>
    </row>
    <row r="132" spans="1:8">
      <c r="A132" s="5" t="s">
        <v>60</v>
      </c>
      <c r="B132" s="30">
        <v>0</v>
      </c>
      <c r="C132" s="30">
        <v>0</v>
      </c>
      <c r="D132" s="30">
        <f t="shared" si="34"/>
        <v>0</v>
      </c>
      <c r="E132" s="30">
        <v>0</v>
      </c>
      <c r="F132" s="30">
        <v>0</v>
      </c>
      <c r="G132" s="30">
        <f t="shared" si="35"/>
        <v>0</v>
      </c>
      <c r="H132" s="22" t="s">
        <v>253</v>
      </c>
    </row>
    <row r="133" spans="1:8">
      <c r="A133" s="161" t="s">
        <v>61</v>
      </c>
      <c r="B133" s="30">
        <f t="shared" ref="B133:G133" si="36">SUM(B134:B136)</f>
        <v>58235000</v>
      </c>
      <c r="C133" s="30">
        <f t="shared" si="36"/>
        <v>101987078.52</v>
      </c>
      <c r="D133" s="30">
        <f t="shared" si="36"/>
        <v>160222078.51999998</v>
      </c>
      <c r="E133" s="30">
        <f t="shared" si="36"/>
        <v>57566969.780000001</v>
      </c>
      <c r="F133" s="30">
        <f t="shared" si="36"/>
        <v>55422223.640000001</v>
      </c>
      <c r="G133" s="30">
        <f t="shared" si="36"/>
        <v>102655108.73999999</v>
      </c>
    </row>
    <row r="134" spans="1:8">
      <c r="A134" s="5" t="s">
        <v>62</v>
      </c>
      <c r="B134" s="30">
        <v>55235000</v>
      </c>
      <c r="C134" s="30">
        <v>58008959.689999998</v>
      </c>
      <c r="D134" s="30">
        <f t="shared" ref="D134:D157" si="37">B134+C134</f>
        <v>113243959.69</v>
      </c>
      <c r="E134" s="30">
        <v>52072863.270000003</v>
      </c>
      <c r="F134" s="30">
        <v>49928117.130000003</v>
      </c>
      <c r="G134" s="30">
        <f>D134-E134</f>
        <v>61171096.419999994</v>
      </c>
      <c r="H134" s="22" t="s">
        <v>254</v>
      </c>
    </row>
    <row r="135" spans="1:8">
      <c r="A135" s="5" t="s">
        <v>63</v>
      </c>
      <c r="B135" s="30">
        <v>3000000</v>
      </c>
      <c r="C135" s="30">
        <v>43978118.829999998</v>
      </c>
      <c r="D135" s="30">
        <f t="shared" si="37"/>
        <v>46978118.829999998</v>
      </c>
      <c r="E135" s="30">
        <v>5494106.5099999998</v>
      </c>
      <c r="F135" s="30">
        <v>5494106.5099999998</v>
      </c>
      <c r="G135" s="30">
        <f>D135-E135</f>
        <v>41484012.32</v>
      </c>
      <c r="H135" s="22" t="s">
        <v>255</v>
      </c>
    </row>
    <row r="136" spans="1:8">
      <c r="A136" s="5" t="s">
        <v>64</v>
      </c>
      <c r="B136" s="30">
        <v>0</v>
      </c>
      <c r="C136" s="30">
        <v>0</v>
      </c>
      <c r="D136" s="30">
        <f t="shared" si="37"/>
        <v>0</v>
      </c>
      <c r="E136" s="30">
        <v>0</v>
      </c>
      <c r="F136" s="30">
        <v>0</v>
      </c>
      <c r="G136" s="30">
        <f>D136-E136</f>
        <v>0</v>
      </c>
      <c r="H136" s="22" t="s">
        <v>256</v>
      </c>
    </row>
    <row r="137" spans="1:8">
      <c r="A137" s="161" t="s">
        <v>65</v>
      </c>
      <c r="B137" s="30">
        <f t="shared" ref="B137:G137" si="38">SUM(B138:B142,B144:B145)</f>
        <v>0</v>
      </c>
      <c r="C137" s="30">
        <f t="shared" si="38"/>
        <v>0</v>
      </c>
      <c r="D137" s="30">
        <f t="shared" si="38"/>
        <v>0</v>
      </c>
      <c r="E137" s="30">
        <f t="shared" si="38"/>
        <v>0</v>
      </c>
      <c r="F137" s="30">
        <f t="shared" si="38"/>
        <v>0</v>
      </c>
      <c r="G137" s="30">
        <f t="shared" si="38"/>
        <v>0</v>
      </c>
    </row>
    <row r="138" spans="1:8">
      <c r="A138" s="5" t="s">
        <v>66</v>
      </c>
      <c r="B138" s="30">
        <v>0</v>
      </c>
      <c r="C138" s="30">
        <v>0</v>
      </c>
      <c r="D138" s="30">
        <f t="shared" si="37"/>
        <v>0</v>
      </c>
      <c r="E138" s="30">
        <v>0</v>
      </c>
      <c r="F138" s="30">
        <v>0</v>
      </c>
      <c r="G138" s="30">
        <f t="shared" ref="G138:G145" si="39">D138-E138</f>
        <v>0</v>
      </c>
      <c r="H138" s="22" t="s">
        <v>257</v>
      </c>
    </row>
    <row r="139" spans="1:8">
      <c r="A139" s="5" t="s">
        <v>67</v>
      </c>
      <c r="B139" s="30">
        <v>0</v>
      </c>
      <c r="C139" s="30">
        <v>0</v>
      </c>
      <c r="D139" s="30">
        <f t="shared" si="37"/>
        <v>0</v>
      </c>
      <c r="E139" s="30">
        <v>0</v>
      </c>
      <c r="F139" s="30">
        <v>0</v>
      </c>
      <c r="G139" s="30">
        <f t="shared" si="39"/>
        <v>0</v>
      </c>
      <c r="H139" s="22" t="s">
        <v>258</v>
      </c>
    </row>
    <row r="140" spans="1:8">
      <c r="A140" s="5" t="s">
        <v>68</v>
      </c>
      <c r="B140" s="30">
        <v>0</v>
      </c>
      <c r="C140" s="30">
        <v>0</v>
      </c>
      <c r="D140" s="30">
        <f t="shared" si="37"/>
        <v>0</v>
      </c>
      <c r="E140" s="30">
        <v>0</v>
      </c>
      <c r="F140" s="30">
        <v>0</v>
      </c>
      <c r="G140" s="30">
        <f t="shared" si="39"/>
        <v>0</v>
      </c>
      <c r="H140" s="22" t="s">
        <v>259</v>
      </c>
    </row>
    <row r="141" spans="1:8">
      <c r="A141" s="5" t="s">
        <v>69</v>
      </c>
      <c r="B141" s="30">
        <v>0</v>
      </c>
      <c r="C141" s="30">
        <v>0</v>
      </c>
      <c r="D141" s="30">
        <f t="shared" si="37"/>
        <v>0</v>
      </c>
      <c r="E141" s="30">
        <v>0</v>
      </c>
      <c r="F141" s="30">
        <v>0</v>
      </c>
      <c r="G141" s="30">
        <f t="shared" si="39"/>
        <v>0</v>
      </c>
      <c r="H141" s="22" t="s">
        <v>260</v>
      </c>
    </row>
    <row r="142" spans="1:8">
      <c r="A142" s="5" t="s">
        <v>70</v>
      </c>
      <c r="B142" s="30">
        <v>0</v>
      </c>
      <c r="C142" s="30">
        <v>0</v>
      </c>
      <c r="D142" s="30">
        <f t="shared" si="37"/>
        <v>0</v>
      </c>
      <c r="E142" s="30">
        <v>0</v>
      </c>
      <c r="F142" s="30">
        <v>0</v>
      </c>
      <c r="G142" s="30">
        <f t="shared" si="39"/>
        <v>0</v>
      </c>
      <c r="H142" s="22" t="s">
        <v>261</v>
      </c>
    </row>
    <row r="143" spans="1:8">
      <c r="A143" s="5" t="s">
        <v>71</v>
      </c>
      <c r="B143" s="30">
        <v>0</v>
      </c>
      <c r="C143" s="30">
        <v>0</v>
      </c>
      <c r="D143" s="30">
        <f t="shared" si="37"/>
        <v>0</v>
      </c>
      <c r="E143" s="30">
        <v>0</v>
      </c>
      <c r="F143" s="30">
        <v>0</v>
      </c>
      <c r="G143" s="30">
        <f t="shared" si="39"/>
        <v>0</v>
      </c>
      <c r="H143" s="22"/>
    </row>
    <row r="144" spans="1:8">
      <c r="A144" s="5" t="s">
        <v>72</v>
      </c>
      <c r="B144" s="30">
        <v>0</v>
      </c>
      <c r="C144" s="30">
        <v>0</v>
      </c>
      <c r="D144" s="30">
        <f t="shared" si="37"/>
        <v>0</v>
      </c>
      <c r="E144" s="30">
        <v>0</v>
      </c>
      <c r="F144" s="30">
        <v>0</v>
      </c>
      <c r="G144" s="30">
        <f t="shared" si="39"/>
        <v>0</v>
      </c>
      <c r="H144" s="22" t="s">
        <v>262</v>
      </c>
    </row>
    <row r="145" spans="1:8">
      <c r="A145" s="5" t="s">
        <v>73</v>
      </c>
      <c r="B145" s="30">
        <v>0</v>
      </c>
      <c r="C145" s="30">
        <v>0</v>
      </c>
      <c r="D145" s="30">
        <f t="shared" si="37"/>
        <v>0</v>
      </c>
      <c r="E145" s="30">
        <v>0</v>
      </c>
      <c r="F145" s="30">
        <v>0</v>
      </c>
      <c r="G145" s="30">
        <f t="shared" si="39"/>
        <v>0</v>
      </c>
      <c r="H145" s="22" t="s">
        <v>263</v>
      </c>
    </row>
    <row r="146" spans="1:8">
      <c r="A146" s="161" t="s">
        <v>74</v>
      </c>
      <c r="B146" s="30">
        <f t="shared" ref="B146:G146" si="40">SUM(B147:B149)</f>
        <v>1500000</v>
      </c>
      <c r="C146" s="30">
        <f t="shared" si="40"/>
        <v>0</v>
      </c>
      <c r="D146" s="30">
        <f t="shared" si="40"/>
        <v>1500000</v>
      </c>
      <c r="E146" s="30">
        <f t="shared" si="40"/>
        <v>0</v>
      </c>
      <c r="F146" s="30">
        <f t="shared" si="40"/>
        <v>0</v>
      </c>
      <c r="G146" s="30">
        <f t="shared" si="40"/>
        <v>1500000</v>
      </c>
    </row>
    <row r="147" spans="1:8">
      <c r="A147" s="5" t="s">
        <v>75</v>
      </c>
      <c r="B147" s="30">
        <v>0</v>
      </c>
      <c r="C147" s="30">
        <v>0</v>
      </c>
      <c r="D147" s="30">
        <f t="shared" si="37"/>
        <v>0</v>
      </c>
      <c r="E147" s="30">
        <v>0</v>
      </c>
      <c r="F147" s="30">
        <v>0</v>
      </c>
      <c r="G147" s="30">
        <f>D147-E147</f>
        <v>0</v>
      </c>
      <c r="H147" s="22" t="s">
        <v>264</v>
      </c>
    </row>
    <row r="148" spans="1:8">
      <c r="A148" s="5" t="s">
        <v>76</v>
      </c>
      <c r="B148" s="30">
        <v>0</v>
      </c>
      <c r="C148" s="30">
        <v>0</v>
      </c>
      <c r="D148" s="30">
        <f t="shared" si="37"/>
        <v>0</v>
      </c>
      <c r="E148" s="30">
        <v>0</v>
      </c>
      <c r="F148" s="30">
        <v>0</v>
      </c>
      <c r="G148" s="30">
        <f>D148-E148</f>
        <v>0</v>
      </c>
      <c r="H148" s="22" t="s">
        <v>265</v>
      </c>
    </row>
    <row r="149" spans="1:8">
      <c r="A149" s="5" t="s">
        <v>77</v>
      </c>
      <c r="B149" s="30">
        <v>1500000</v>
      </c>
      <c r="C149" s="30">
        <v>0</v>
      </c>
      <c r="D149" s="30">
        <f t="shared" si="37"/>
        <v>1500000</v>
      </c>
      <c r="E149" s="30">
        <v>0</v>
      </c>
      <c r="F149" s="30">
        <v>0</v>
      </c>
      <c r="G149" s="30">
        <f>D149-E149</f>
        <v>1500000</v>
      </c>
      <c r="H149" s="22" t="s">
        <v>266</v>
      </c>
    </row>
    <row r="150" spans="1:8">
      <c r="A150" s="161" t="s">
        <v>78</v>
      </c>
      <c r="B150" s="30">
        <f t="shared" ref="B150:G150" si="41">SUM(B151:B157)</f>
        <v>0</v>
      </c>
      <c r="C150" s="30">
        <f t="shared" si="41"/>
        <v>0</v>
      </c>
      <c r="D150" s="30">
        <f t="shared" si="41"/>
        <v>0</v>
      </c>
      <c r="E150" s="30">
        <f t="shared" si="41"/>
        <v>0</v>
      </c>
      <c r="F150" s="30">
        <f t="shared" si="41"/>
        <v>0</v>
      </c>
      <c r="G150" s="30">
        <f t="shared" si="41"/>
        <v>0</v>
      </c>
    </row>
    <row r="151" spans="1:8">
      <c r="A151" s="5" t="s">
        <v>79</v>
      </c>
      <c r="B151" s="30">
        <v>0</v>
      </c>
      <c r="C151" s="30">
        <v>0</v>
      </c>
      <c r="D151" s="30">
        <f t="shared" si="37"/>
        <v>0</v>
      </c>
      <c r="E151" s="30">
        <v>0</v>
      </c>
      <c r="F151" s="30">
        <v>0</v>
      </c>
      <c r="G151" s="30">
        <f t="shared" ref="G151:G157" si="42">D151-E151</f>
        <v>0</v>
      </c>
      <c r="H151" s="22" t="s">
        <v>267</v>
      </c>
    </row>
    <row r="152" spans="1:8">
      <c r="A152" s="5" t="s">
        <v>80</v>
      </c>
      <c r="B152" s="30">
        <v>0</v>
      </c>
      <c r="C152" s="30">
        <v>0</v>
      </c>
      <c r="D152" s="30">
        <f t="shared" si="37"/>
        <v>0</v>
      </c>
      <c r="E152" s="30">
        <v>0</v>
      </c>
      <c r="F152" s="30">
        <v>0</v>
      </c>
      <c r="G152" s="30">
        <f t="shared" si="42"/>
        <v>0</v>
      </c>
      <c r="H152" s="22" t="s">
        <v>268</v>
      </c>
    </row>
    <row r="153" spans="1:8">
      <c r="A153" s="5" t="s">
        <v>81</v>
      </c>
      <c r="B153" s="30">
        <v>0</v>
      </c>
      <c r="C153" s="30">
        <v>0</v>
      </c>
      <c r="D153" s="30">
        <f t="shared" si="37"/>
        <v>0</v>
      </c>
      <c r="E153" s="30">
        <v>0</v>
      </c>
      <c r="F153" s="30">
        <v>0</v>
      </c>
      <c r="G153" s="30">
        <f t="shared" si="42"/>
        <v>0</v>
      </c>
      <c r="H153" s="22" t="s">
        <v>269</v>
      </c>
    </row>
    <row r="154" spans="1:8">
      <c r="A154" s="1" t="s">
        <v>82</v>
      </c>
      <c r="B154" s="30">
        <v>0</v>
      </c>
      <c r="C154" s="30">
        <v>0</v>
      </c>
      <c r="D154" s="30">
        <f t="shared" si="37"/>
        <v>0</v>
      </c>
      <c r="E154" s="30">
        <v>0</v>
      </c>
      <c r="F154" s="30">
        <v>0</v>
      </c>
      <c r="G154" s="30">
        <f t="shared" si="42"/>
        <v>0</v>
      </c>
      <c r="H154" s="22" t="s">
        <v>270</v>
      </c>
    </row>
    <row r="155" spans="1:8">
      <c r="A155" s="5" t="s">
        <v>83</v>
      </c>
      <c r="B155" s="30">
        <v>0</v>
      </c>
      <c r="C155" s="30">
        <v>0</v>
      </c>
      <c r="D155" s="30">
        <f t="shared" si="37"/>
        <v>0</v>
      </c>
      <c r="E155" s="30">
        <v>0</v>
      </c>
      <c r="F155" s="30">
        <v>0</v>
      </c>
      <c r="G155" s="30">
        <f t="shared" si="42"/>
        <v>0</v>
      </c>
      <c r="H155" s="22" t="s">
        <v>271</v>
      </c>
    </row>
    <row r="156" spans="1:8">
      <c r="A156" s="5" t="s">
        <v>84</v>
      </c>
      <c r="B156" s="30">
        <v>0</v>
      </c>
      <c r="C156" s="30">
        <v>0</v>
      </c>
      <c r="D156" s="30">
        <f t="shared" si="37"/>
        <v>0</v>
      </c>
      <c r="E156" s="30">
        <v>0</v>
      </c>
      <c r="F156" s="30">
        <v>0</v>
      </c>
      <c r="G156" s="30">
        <f t="shared" si="42"/>
        <v>0</v>
      </c>
      <c r="H156" s="22" t="s">
        <v>272</v>
      </c>
    </row>
    <row r="157" spans="1:8">
      <c r="A157" s="5" t="s">
        <v>85</v>
      </c>
      <c r="B157" s="30">
        <v>0</v>
      </c>
      <c r="C157" s="30">
        <v>0</v>
      </c>
      <c r="D157" s="30">
        <f t="shared" si="37"/>
        <v>0</v>
      </c>
      <c r="E157" s="30">
        <v>0</v>
      </c>
      <c r="F157" s="30">
        <v>0</v>
      </c>
      <c r="G157" s="30">
        <f t="shared" si="42"/>
        <v>0</v>
      </c>
      <c r="H157" s="22" t="s">
        <v>273</v>
      </c>
    </row>
    <row r="158" spans="1:8">
      <c r="A158" s="2"/>
      <c r="B158" s="31"/>
      <c r="C158" s="31"/>
      <c r="D158" s="31"/>
      <c r="E158" s="31"/>
      <c r="F158" s="31"/>
      <c r="G158" s="31"/>
    </row>
    <row r="159" spans="1:8">
      <c r="A159" s="163" t="s">
        <v>87</v>
      </c>
      <c r="B159" s="29">
        <f t="shared" ref="B159:G159" si="43">B9+B84</f>
        <v>377052294.24000001</v>
      </c>
      <c r="C159" s="29">
        <f t="shared" si="43"/>
        <v>362824772.98999995</v>
      </c>
      <c r="D159" s="29">
        <f t="shared" si="43"/>
        <v>739877067.23000002</v>
      </c>
      <c r="E159" s="29">
        <f t="shared" si="43"/>
        <v>165673232.57999998</v>
      </c>
      <c r="F159" s="29">
        <f t="shared" si="43"/>
        <v>163042656.57999998</v>
      </c>
      <c r="G159" s="29">
        <f t="shared" si="43"/>
        <v>574203834.6500001</v>
      </c>
    </row>
    <row r="160" spans="1:8">
      <c r="A160" s="4"/>
      <c r="B160" s="25"/>
      <c r="C160" s="25"/>
      <c r="D160" s="25"/>
      <c r="E160" s="25"/>
      <c r="F160" s="25"/>
      <c r="G160" s="25"/>
    </row>
  </sheetData>
  <autoFilter ref="A9:H160" xr:uid="{00000000-0001-0000-0500-000000000000}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headerFooter>
    <oddFooter>Página &amp;P de &amp;F</oddFooter>
  </headerFooter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8"/>
  <sheetViews>
    <sheetView showGridLines="0" view="pageBreakPreview" zoomScale="60" zoomScaleNormal="100" workbookViewId="0">
      <selection activeCell="A65" sqref="A65:J65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51" t="s">
        <v>88</v>
      </c>
      <c r="B1" s="151"/>
      <c r="C1" s="151"/>
      <c r="D1" s="151"/>
      <c r="E1" s="151"/>
      <c r="F1" s="151"/>
      <c r="G1" s="151"/>
    </row>
    <row r="2" spans="1:7">
      <c r="A2" s="136" t="s">
        <v>331</v>
      </c>
      <c r="B2" s="137"/>
      <c r="C2" s="137"/>
      <c r="D2" s="137"/>
      <c r="E2" s="137"/>
      <c r="F2" s="137"/>
      <c r="G2" s="138"/>
    </row>
    <row r="3" spans="1:7">
      <c r="A3" s="139" t="s">
        <v>1</v>
      </c>
      <c r="B3" s="140"/>
      <c r="C3" s="140"/>
      <c r="D3" s="140"/>
      <c r="E3" s="140"/>
      <c r="F3" s="140"/>
      <c r="G3" s="141"/>
    </row>
    <row r="4" spans="1:7">
      <c r="A4" s="139" t="s">
        <v>89</v>
      </c>
      <c r="B4" s="140"/>
      <c r="C4" s="140"/>
      <c r="D4" s="140"/>
      <c r="E4" s="140"/>
      <c r="F4" s="140"/>
      <c r="G4" s="141"/>
    </row>
    <row r="5" spans="1:7">
      <c r="A5" s="139" t="s">
        <v>332</v>
      </c>
      <c r="B5" s="140"/>
      <c r="C5" s="140"/>
      <c r="D5" s="140"/>
      <c r="E5" s="140"/>
      <c r="F5" s="140"/>
      <c r="G5" s="141"/>
    </row>
    <row r="6" spans="1:7">
      <c r="A6" s="142" t="s">
        <v>3</v>
      </c>
      <c r="B6" s="143"/>
      <c r="C6" s="143"/>
      <c r="D6" s="143"/>
      <c r="E6" s="143"/>
      <c r="F6" s="143"/>
      <c r="G6" s="144"/>
    </row>
    <row r="7" spans="1:7">
      <c r="A7" s="147" t="s">
        <v>4</v>
      </c>
      <c r="B7" s="155" t="s">
        <v>5</v>
      </c>
      <c r="C7" s="155"/>
      <c r="D7" s="155"/>
      <c r="E7" s="155"/>
      <c r="F7" s="155"/>
      <c r="G7" s="156" t="s">
        <v>6</v>
      </c>
    </row>
    <row r="8" spans="1:7" ht="30">
      <c r="A8" s="148"/>
      <c r="B8" s="20" t="s">
        <v>7</v>
      </c>
      <c r="C8" s="21" t="s">
        <v>90</v>
      </c>
      <c r="D8" s="20" t="s">
        <v>91</v>
      </c>
      <c r="E8" s="20" t="s">
        <v>10</v>
      </c>
      <c r="F8" s="20" t="s">
        <v>92</v>
      </c>
      <c r="G8" s="157"/>
    </row>
    <row r="9" spans="1:7">
      <c r="A9" s="7" t="s">
        <v>93</v>
      </c>
      <c r="B9" s="32">
        <f t="shared" ref="B9:G9" si="0">SUM(B10:B55)</f>
        <v>222341970.16000003</v>
      </c>
      <c r="C9" s="32">
        <f t="shared" si="0"/>
        <v>49923635.700000003</v>
      </c>
      <c r="D9" s="32">
        <f t="shared" si="0"/>
        <v>272265605.86000001</v>
      </c>
      <c r="E9" s="32">
        <f t="shared" si="0"/>
        <v>94439485.180000007</v>
      </c>
      <c r="F9" s="32">
        <f t="shared" si="0"/>
        <v>93953655.319999993</v>
      </c>
      <c r="G9" s="32">
        <f t="shared" si="0"/>
        <v>177826120.67999998</v>
      </c>
    </row>
    <row r="10" spans="1:7">
      <c r="A10" s="44" t="s">
        <v>333</v>
      </c>
      <c r="B10" s="33">
        <v>3854056.39</v>
      </c>
      <c r="C10" s="33">
        <v>-460743</v>
      </c>
      <c r="D10" s="33">
        <f>B10+C10</f>
        <v>3393313.39</v>
      </c>
      <c r="E10" s="33">
        <v>775057.45</v>
      </c>
      <c r="F10" s="33">
        <v>814314.45</v>
      </c>
      <c r="G10" s="33">
        <f>D10-E10</f>
        <v>2618255.9400000004</v>
      </c>
    </row>
    <row r="11" spans="1:7">
      <c r="A11" s="44" t="s">
        <v>334</v>
      </c>
      <c r="B11" s="33">
        <v>1262033.78</v>
      </c>
      <c r="C11" s="33">
        <v>0</v>
      </c>
      <c r="D11" s="33">
        <f t="shared" ref="D11:D17" si="1">B11+C11</f>
        <v>1262033.78</v>
      </c>
      <c r="E11" s="33">
        <v>303460.18</v>
      </c>
      <c r="F11" s="33">
        <v>303460.18</v>
      </c>
      <c r="G11" s="33">
        <f t="shared" ref="G11:G17" si="2">D11-E11</f>
        <v>958573.60000000009</v>
      </c>
    </row>
    <row r="12" spans="1:7">
      <c r="A12" s="44" t="s">
        <v>335</v>
      </c>
      <c r="B12" s="33">
        <v>13327051</v>
      </c>
      <c r="C12" s="33">
        <v>0</v>
      </c>
      <c r="D12" s="33">
        <f t="shared" si="1"/>
        <v>13327051</v>
      </c>
      <c r="E12" s="33">
        <v>2684192.87</v>
      </c>
      <c r="F12" s="33">
        <v>2684192.87</v>
      </c>
      <c r="G12" s="33">
        <f t="shared" si="2"/>
        <v>10642858.129999999</v>
      </c>
    </row>
    <row r="13" spans="1:7">
      <c r="A13" s="44" t="s">
        <v>336</v>
      </c>
      <c r="B13" s="33">
        <v>5360528.2</v>
      </c>
      <c r="C13" s="33">
        <v>-300000</v>
      </c>
      <c r="D13" s="33">
        <f t="shared" si="1"/>
        <v>5060528.2</v>
      </c>
      <c r="E13" s="33">
        <v>853775.68</v>
      </c>
      <c r="F13" s="33">
        <v>853775.68</v>
      </c>
      <c r="G13" s="33">
        <f t="shared" si="2"/>
        <v>4206752.5200000005</v>
      </c>
    </row>
    <row r="14" spans="1:7">
      <c r="A14" s="44" t="s">
        <v>337</v>
      </c>
      <c r="B14" s="33">
        <v>2819271.51</v>
      </c>
      <c r="C14" s="33">
        <v>-200000</v>
      </c>
      <c r="D14" s="33">
        <f t="shared" si="1"/>
        <v>2619271.5099999998</v>
      </c>
      <c r="E14" s="33">
        <v>490378.58</v>
      </c>
      <c r="F14" s="33">
        <v>490378.58</v>
      </c>
      <c r="G14" s="33">
        <f t="shared" si="2"/>
        <v>2128892.9299999997</v>
      </c>
    </row>
    <row r="15" spans="1:7">
      <c r="A15" s="44" t="s">
        <v>338</v>
      </c>
      <c r="B15" s="33">
        <v>694476.55</v>
      </c>
      <c r="C15" s="33">
        <v>0</v>
      </c>
      <c r="D15" s="33">
        <f t="shared" si="1"/>
        <v>694476.55</v>
      </c>
      <c r="E15" s="33">
        <v>151636.65</v>
      </c>
      <c r="F15" s="33">
        <v>151636.65</v>
      </c>
      <c r="G15" s="33">
        <f t="shared" si="2"/>
        <v>542839.9</v>
      </c>
    </row>
    <row r="16" spans="1:7">
      <c r="A16" s="44" t="s">
        <v>339</v>
      </c>
      <c r="B16" s="33">
        <v>1127987.72</v>
      </c>
      <c r="C16" s="33">
        <v>0</v>
      </c>
      <c r="D16" s="33">
        <f t="shared" si="1"/>
        <v>1127987.72</v>
      </c>
      <c r="E16" s="33">
        <v>194420.78</v>
      </c>
      <c r="F16" s="33">
        <v>194420.78</v>
      </c>
      <c r="G16" s="33">
        <f t="shared" si="2"/>
        <v>933566.94</v>
      </c>
    </row>
    <row r="17" spans="1:7">
      <c r="A17" s="44" t="s">
        <v>340</v>
      </c>
      <c r="B17" s="33">
        <v>807899.14</v>
      </c>
      <c r="C17" s="33">
        <v>0</v>
      </c>
      <c r="D17" s="33">
        <f t="shared" si="1"/>
        <v>807899.14</v>
      </c>
      <c r="E17" s="33">
        <v>102293.4</v>
      </c>
      <c r="F17" s="33">
        <v>102293.4</v>
      </c>
      <c r="G17" s="33">
        <f t="shared" si="2"/>
        <v>705605.74</v>
      </c>
    </row>
    <row r="18" spans="1:7">
      <c r="A18" s="44" t="s">
        <v>341</v>
      </c>
      <c r="B18" s="33">
        <v>2943435.77</v>
      </c>
      <c r="C18" s="33">
        <v>0</v>
      </c>
      <c r="D18" s="33">
        <f t="shared" ref="D18:D54" si="3">B18+C18</f>
        <v>2943435.77</v>
      </c>
      <c r="E18" s="33">
        <v>674626.04</v>
      </c>
      <c r="F18" s="33">
        <v>674626.04</v>
      </c>
      <c r="G18" s="33">
        <f t="shared" ref="G18:G54" si="4">D18-E18</f>
        <v>2268809.73</v>
      </c>
    </row>
    <row r="19" spans="1:7">
      <c r="A19" s="44" t="s">
        <v>342</v>
      </c>
      <c r="B19" s="33">
        <v>388563.76</v>
      </c>
      <c r="C19" s="33">
        <v>0</v>
      </c>
      <c r="D19" s="33">
        <f t="shared" si="3"/>
        <v>388563.76</v>
      </c>
      <c r="E19" s="33">
        <v>86647.3</v>
      </c>
      <c r="F19" s="33">
        <v>86647.3</v>
      </c>
      <c r="G19" s="33">
        <f t="shared" si="4"/>
        <v>301916.46000000002</v>
      </c>
    </row>
    <row r="20" spans="1:7">
      <c r="A20" s="44" t="s">
        <v>343</v>
      </c>
      <c r="B20" s="33">
        <v>732481.48</v>
      </c>
      <c r="C20" s="33">
        <v>0</v>
      </c>
      <c r="D20" s="33">
        <f t="shared" si="3"/>
        <v>732481.48</v>
      </c>
      <c r="E20" s="33">
        <v>160260.20000000001</v>
      </c>
      <c r="F20" s="33">
        <v>160260.20000000001</v>
      </c>
      <c r="G20" s="33">
        <f t="shared" si="4"/>
        <v>572221.28</v>
      </c>
    </row>
    <row r="21" spans="1:7">
      <c r="A21" s="44" t="s">
        <v>344</v>
      </c>
      <c r="B21" s="33">
        <v>224922.18</v>
      </c>
      <c r="C21" s="33">
        <v>0</v>
      </c>
      <c r="D21" s="33">
        <f t="shared" si="3"/>
        <v>224922.18</v>
      </c>
      <c r="E21" s="33">
        <v>46875.6</v>
      </c>
      <c r="F21" s="33">
        <v>46875.6</v>
      </c>
      <c r="G21" s="33">
        <f t="shared" si="4"/>
        <v>178046.58</v>
      </c>
    </row>
    <row r="22" spans="1:7">
      <c r="A22" s="44" t="s">
        <v>345</v>
      </c>
      <c r="B22" s="33">
        <v>307642.55</v>
      </c>
      <c r="C22" s="33">
        <v>0</v>
      </c>
      <c r="D22" s="33">
        <f t="shared" si="3"/>
        <v>307642.55</v>
      </c>
      <c r="E22" s="33">
        <v>89615.23</v>
      </c>
      <c r="F22" s="33">
        <v>89615.23</v>
      </c>
      <c r="G22" s="33">
        <f t="shared" si="4"/>
        <v>218027.32</v>
      </c>
    </row>
    <row r="23" spans="1:7">
      <c r="A23" s="44" t="s">
        <v>346</v>
      </c>
      <c r="B23" s="33">
        <v>156301.01999999999</v>
      </c>
      <c r="C23" s="33">
        <v>0</v>
      </c>
      <c r="D23" s="33">
        <f t="shared" si="3"/>
        <v>156301.01999999999</v>
      </c>
      <c r="E23" s="33">
        <v>33974.04</v>
      </c>
      <c r="F23" s="33">
        <v>33974.04</v>
      </c>
      <c r="G23" s="33">
        <f t="shared" si="4"/>
        <v>122326.97999999998</v>
      </c>
    </row>
    <row r="24" spans="1:7">
      <c r="A24" s="44" t="s">
        <v>347</v>
      </c>
      <c r="B24" s="33">
        <v>1934289.87</v>
      </c>
      <c r="C24" s="33">
        <v>0</v>
      </c>
      <c r="D24" s="33">
        <f t="shared" si="3"/>
        <v>1934289.87</v>
      </c>
      <c r="E24" s="33">
        <v>376644.04</v>
      </c>
      <c r="F24" s="33">
        <v>376644.04</v>
      </c>
      <c r="G24" s="33">
        <f t="shared" si="4"/>
        <v>1557645.83</v>
      </c>
    </row>
    <row r="25" spans="1:7">
      <c r="A25" s="44" t="s">
        <v>348</v>
      </c>
      <c r="B25" s="33">
        <v>1949001.53</v>
      </c>
      <c r="C25" s="33">
        <v>0</v>
      </c>
      <c r="D25" s="33">
        <f t="shared" si="3"/>
        <v>1949001.53</v>
      </c>
      <c r="E25" s="33">
        <v>378164.85</v>
      </c>
      <c r="F25" s="33">
        <v>378164.85</v>
      </c>
      <c r="G25" s="33">
        <f t="shared" si="4"/>
        <v>1570836.6800000002</v>
      </c>
    </row>
    <row r="26" spans="1:7">
      <c r="A26" s="44" t="s">
        <v>349</v>
      </c>
      <c r="B26" s="33">
        <v>733627.02</v>
      </c>
      <c r="C26" s="33">
        <v>0</v>
      </c>
      <c r="D26" s="33">
        <f t="shared" si="3"/>
        <v>733627.02</v>
      </c>
      <c r="E26" s="33">
        <v>144157.26</v>
      </c>
      <c r="F26" s="33">
        <v>144157.26</v>
      </c>
      <c r="G26" s="33">
        <f t="shared" si="4"/>
        <v>589469.76</v>
      </c>
    </row>
    <row r="27" spans="1:7">
      <c r="A27" s="44" t="s">
        <v>350</v>
      </c>
      <c r="B27" s="33">
        <v>23815217.960000001</v>
      </c>
      <c r="C27" s="33">
        <v>-1303451.01</v>
      </c>
      <c r="D27" s="33">
        <f t="shared" si="3"/>
        <v>22511766.949999999</v>
      </c>
      <c r="E27" s="33">
        <v>10109928.449999999</v>
      </c>
      <c r="F27" s="33">
        <v>10109928.449999999</v>
      </c>
      <c r="G27" s="33">
        <f t="shared" si="4"/>
        <v>12401838.5</v>
      </c>
    </row>
    <row r="28" spans="1:7">
      <c r="A28" s="44" t="s">
        <v>351</v>
      </c>
      <c r="B28" s="33">
        <v>3606403.95</v>
      </c>
      <c r="C28" s="33">
        <v>0</v>
      </c>
      <c r="D28" s="33">
        <f t="shared" si="3"/>
        <v>3606403.95</v>
      </c>
      <c r="E28" s="33">
        <v>821178.51</v>
      </c>
      <c r="F28" s="33">
        <v>821178.51</v>
      </c>
      <c r="G28" s="33">
        <f t="shared" si="4"/>
        <v>2785225.4400000004</v>
      </c>
    </row>
    <row r="29" spans="1:7">
      <c r="A29" s="44" t="s">
        <v>352</v>
      </c>
      <c r="B29" s="33">
        <v>2084904.38</v>
      </c>
      <c r="C29" s="33">
        <v>-100000</v>
      </c>
      <c r="D29" s="33">
        <f t="shared" si="3"/>
        <v>1984904.38</v>
      </c>
      <c r="E29" s="33">
        <v>336914.89</v>
      </c>
      <c r="F29" s="33">
        <v>336914.89</v>
      </c>
      <c r="G29" s="33">
        <f t="shared" si="4"/>
        <v>1647989.4899999998</v>
      </c>
    </row>
    <row r="30" spans="1:7">
      <c r="A30" s="44" t="s">
        <v>353</v>
      </c>
      <c r="B30" s="33">
        <v>6866590.1100000003</v>
      </c>
      <c r="C30" s="33">
        <v>-706164.63</v>
      </c>
      <c r="D30" s="33">
        <f t="shared" si="3"/>
        <v>6160425.4800000004</v>
      </c>
      <c r="E30" s="33">
        <v>1474938.18</v>
      </c>
      <c r="F30" s="33">
        <v>1474938.18</v>
      </c>
      <c r="G30" s="33">
        <f t="shared" si="4"/>
        <v>4685487.3000000007</v>
      </c>
    </row>
    <row r="31" spans="1:7">
      <c r="A31" s="44" t="s">
        <v>354</v>
      </c>
      <c r="B31" s="33">
        <v>1742121.33</v>
      </c>
      <c r="C31" s="33">
        <v>0</v>
      </c>
      <c r="D31" s="33">
        <f t="shared" si="3"/>
        <v>1742121.33</v>
      </c>
      <c r="E31" s="33">
        <v>516054.27</v>
      </c>
      <c r="F31" s="33">
        <v>516054.27</v>
      </c>
      <c r="G31" s="33">
        <f t="shared" si="4"/>
        <v>1226067.06</v>
      </c>
    </row>
    <row r="32" spans="1:7">
      <c r="A32" s="44" t="s">
        <v>355</v>
      </c>
      <c r="B32" s="33">
        <v>1078513.8700000001</v>
      </c>
      <c r="C32" s="33">
        <v>1838303.99</v>
      </c>
      <c r="D32" s="33">
        <f t="shared" si="3"/>
        <v>2916817.8600000003</v>
      </c>
      <c r="E32" s="33">
        <v>2031814.64</v>
      </c>
      <c r="F32" s="33">
        <v>2031814.64</v>
      </c>
      <c r="G32" s="33">
        <f t="shared" si="4"/>
        <v>885003.22000000044</v>
      </c>
    </row>
    <row r="33" spans="1:7">
      <c r="A33" s="44" t="s">
        <v>356</v>
      </c>
      <c r="B33" s="33">
        <v>3475143.57</v>
      </c>
      <c r="C33" s="33">
        <v>977672.57</v>
      </c>
      <c r="D33" s="33">
        <f t="shared" si="3"/>
        <v>4452816.1399999997</v>
      </c>
      <c r="E33" s="33">
        <v>1646196.43</v>
      </c>
      <c r="F33" s="33">
        <v>1646196.43</v>
      </c>
      <c r="G33" s="33">
        <f t="shared" si="4"/>
        <v>2806619.71</v>
      </c>
    </row>
    <row r="34" spans="1:7">
      <c r="A34" s="44" t="s">
        <v>357</v>
      </c>
      <c r="B34" s="33">
        <v>1169515.8899999999</v>
      </c>
      <c r="C34" s="33">
        <v>0</v>
      </c>
      <c r="D34" s="33">
        <f t="shared" si="3"/>
        <v>1169515.8899999999</v>
      </c>
      <c r="E34" s="33">
        <v>240786.6</v>
      </c>
      <c r="F34" s="33">
        <v>240786.6</v>
      </c>
      <c r="G34" s="33">
        <f t="shared" si="4"/>
        <v>928729.28999999992</v>
      </c>
    </row>
    <row r="35" spans="1:7">
      <c r="A35" s="44" t="s">
        <v>358</v>
      </c>
      <c r="B35" s="33">
        <v>990978.46</v>
      </c>
      <c r="C35" s="33">
        <v>0</v>
      </c>
      <c r="D35" s="33">
        <f t="shared" si="3"/>
        <v>990978.46</v>
      </c>
      <c r="E35" s="33">
        <v>175820.99</v>
      </c>
      <c r="F35" s="33">
        <v>175820.99</v>
      </c>
      <c r="G35" s="33">
        <f t="shared" si="4"/>
        <v>815157.47</v>
      </c>
    </row>
    <row r="36" spans="1:7">
      <c r="A36" s="44" t="s">
        <v>359</v>
      </c>
      <c r="B36" s="33">
        <v>2031666.28</v>
      </c>
      <c r="C36" s="33">
        <v>0</v>
      </c>
      <c r="D36" s="33">
        <f t="shared" si="3"/>
        <v>2031666.28</v>
      </c>
      <c r="E36" s="33">
        <v>434355.07</v>
      </c>
      <c r="F36" s="33">
        <v>434355.07</v>
      </c>
      <c r="G36" s="33">
        <f t="shared" si="4"/>
        <v>1597311.21</v>
      </c>
    </row>
    <row r="37" spans="1:7">
      <c r="A37" s="44" t="s">
        <v>360</v>
      </c>
      <c r="B37" s="33">
        <v>1396577.64</v>
      </c>
      <c r="C37" s="33">
        <v>0</v>
      </c>
      <c r="D37" s="33">
        <f t="shared" si="3"/>
        <v>1396577.64</v>
      </c>
      <c r="E37" s="33">
        <v>275826.33</v>
      </c>
      <c r="F37" s="33">
        <v>275826.33</v>
      </c>
      <c r="G37" s="33">
        <f t="shared" si="4"/>
        <v>1120751.3099999998</v>
      </c>
    </row>
    <row r="38" spans="1:7">
      <c r="A38" s="44" t="s">
        <v>361</v>
      </c>
      <c r="B38" s="33">
        <v>49991.41</v>
      </c>
      <c r="C38" s="33">
        <v>0</v>
      </c>
      <c r="D38" s="33">
        <f t="shared" si="3"/>
        <v>49991.41</v>
      </c>
      <c r="E38" s="33">
        <v>4899.84</v>
      </c>
      <c r="F38" s="33">
        <v>4899.84</v>
      </c>
      <c r="G38" s="33">
        <f t="shared" si="4"/>
        <v>45091.570000000007</v>
      </c>
    </row>
    <row r="39" spans="1:7">
      <c r="A39" s="44" t="s">
        <v>362</v>
      </c>
      <c r="B39" s="33">
        <v>2827586.68</v>
      </c>
      <c r="C39" s="33">
        <v>0</v>
      </c>
      <c r="D39" s="33">
        <f t="shared" si="3"/>
        <v>2827586.68</v>
      </c>
      <c r="E39" s="33">
        <v>401826.52</v>
      </c>
      <c r="F39" s="33">
        <v>401826.52</v>
      </c>
      <c r="G39" s="33">
        <f t="shared" si="4"/>
        <v>2425760.16</v>
      </c>
    </row>
    <row r="40" spans="1:7">
      <c r="A40" s="44" t="s">
        <v>363</v>
      </c>
      <c r="B40" s="33">
        <v>11333633.91</v>
      </c>
      <c r="C40" s="33">
        <v>0</v>
      </c>
      <c r="D40" s="33">
        <f t="shared" si="3"/>
        <v>11333633.91</v>
      </c>
      <c r="E40" s="33">
        <v>2184245.7999999998</v>
      </c>
      <c r="F40" s="33">
        <v>2184245.7999999998</v>
      </c>
      <c r="G40" s="33">
        <f t="shared" si="4"/>
        <v>9149388.1099999994</v>
      </c>
    </row>
    <row r="41" spans="1:7">
      <c r="A41" s="44" t="s">
        <v>364</v>
      </c>
      <c r="B41" s="33">
        <v>1266005.58</v>
      </c>
      <c r="C41" s="33">
        <v>0</v>
      </c>
      <c r="D41" s="33">
        <f t="shared" si="3"/>
        <v>1266005.58</v>
      </c>
      <c r="E41" s="33">
        <v>152569.29999999999</v>
      </c>
      <c r="F41" s="33">
        <v>152569.29999999999</v>
      </c>
      <c r="G41" s="33">
        <f t="shared" si="4"/>
        <v>1113436.28</v>
      </c>
    </row>
    <row r="42" spans="1:7">
      <c r="A42" s="44" t="s">
        <v>365</v>
      </c>
      <c r="B42" s="33">
        <v>4366189.13</v>
      </c>
      <c r="C42" s="33">
        <v>0</v>
      </c>
      <c r="D42" s="33">
        <f t="shared" si="3"/>
        <v>4366189.13</v>
      </c>
      <c r="E42" s="33">
        <v>407809.38</v>
      </c>
      <c r="F42" s="33">
        <v>407809.38</v>
      </c>
      <c r="G42" s="33">
        <f t="shared" si="4"/>
        <v>3958379.75</v>
      </c>
    </row>
    <row r="43" spans="1:7">
      <c r="A43" s="44" t="s">
        <v>366</v>
      </c>
      <c r="B43" s="33">
        <v>1468686.3</v>
      </c>
      <c r="C43" s="33">
        <v>0</v>
      </c>
      <c r="D43" s="33">
        <f t="shared" si="3"/>
        <v>1468686.3</v>
      </c>
      <c r="E43" s="33">
        <v>221591.3</v>
      </c>
      <c r="F43" s="33">
        <v>221591.3</v>
      </c>
      <c r="G43" s="33">
        <f t="shared" si="4"/>
        <v>1247095</v>
      </c>
    </row>
    <row r="44" spans="1:7">
      <c r="A44" s="44" t="s">
        <v>367</v>
      </c>
      <c r="B44" s="33">
        <v>43520027.829999998</v>
      </c>
      <c r="C44" s="33">
        <v>45486188.189999998</v>
      </c>
      <c r="D44" s="33">
        <f t="shared" si="3"/>
        <v>89006216.019999996</v>
      </c>
      <c r="E44" s="33">
        <v>32165592.010000002</v>
      </c>
      <c r="F44" s="33">
        <v>32165592.010000002</v>
      </c>
      <c r="G44" s="33">
        <f t="shared" si="4"/>
        <v>56840624.00999999</v>
      </c>
    </row>
    <row r="45" spans="1:7">
      <c r="A45" s="44" t="s">
        <v>368</v>
      </c>
      <c r="B45" s="33">
        <v>1228579.57</v>
      </c>
      <c r="C45" s="33">
        <v>0</v>
      </c>
      <c r="D45" s="33">
        <f t="shared" si="3"/>
        <v>1228579.57</v>
      </c>
      <c r="E45" s="33">
        <v>0</v>
      </c>
      <c r="F45" s="33">
        <v>0</v>
      </c>
      <c r="G45" s="33">
        <f t="shared" si="4"/>
        <v>1228579.57</v>
      </c>
    </row>
    <row r="46" spans="1:7">
      <c r="A46" s="44" t="s">
        <v>369</v>
      </c>
      <c r="B46" s="33">
        <v>1113742.28</v>
      </c>
      <c r="C46" s="33">
        <v>0</v>
      </c>
      <c r="D46" s="33">
        <f t="shared" si="3"/>
        <v>1113742.28</v>
      </c>
      <c r="E46" s="33">
        <v>163517.44</v>
      </c>
      <c r="F46" s="33">
        <v>163517.44</v>
      </c>
      <c r="G46" s="33">
        <f t="shared" si="4"/>
        <v>950224.84000000008</v>
      </c>
    </row>
    <row r="47" spans="1:7">
      <c r="A47" s="44" t="s">
        <v>370</v>
      </c>
      <c r="B47" s="33">
        <v>2403230.37</v>
      </c>
      <c r="C47" s="33">
        <v>0</v>
      </c>
      <c r="D47" s="33">
        <f t="shared" si="3"/>
        <v>2403230.37</v>
      </c>
      <c r="E47" s="33">
        <v>347935.01</v>
      </c>
      <c r="F47" s="33">
        <v>347935.01</v>
      </c>
      <c r="G47" s="33">
        <f t="shared" si="4"/>
        <v>2055295.36</v>
      </c>
    </row>
    <row r="48" spans="1:7">
      <c r="A48" s="44" t="s">
        <v>371</v>
      </c>
      <c r="B48" s="33">
        <v>11071625.9</v>
      </c>
      <c r="C48" s="33">
        <v>-2608170.41</v>
      </c>
      <c r="D48" s="33">
        <f t="shared" si="3"/>
        <v>8463455.4900000002</v>
      </c>
      <c r="E48" s="33">
        <v>678949.46</v>
      </c>
      <c r="F48" s="33">
        <v>678949.46</v>
      </c>
      <c r="G48" s="33">
        <f t="shared" si="4"/>
        <v>7784506.0300000003</v>
      </c>
    </row>
    <row r="49" spans="1:7">
      <c r="A49" s="44" t="s">
        <v>372</v>
      </c>
      <c r="B49" s="33">
        <v>2796427.02</v>
      </c>
      <c r="C49" s="33">
        <v>0</v>
      </c>
      <c r="D49" s="33">
        <f t="shared" si="3"/>
        <v>2796427.02</v>
      </c>
      <c r="E49" s="33">
        <v>502669.11</v>
      </c>
      <c r="F49" s="33">
        <v>502669.11</v>
      </c>
      <c r="G49" s="33">
        <f t="shared" si="4"/>
        <v>2293757.91</v>
      </c>
    </row>
    <row r="50" spans="1:7">
      <c r="A50" s="44" t="s">
        <v>373</v>
      </c>
      <c r="B50" s="33">
        <v>2896695.76</v>
      </c>
      <c r="C50" s="33">
        <v>0</v>
      </c>
      <c r="D50" s="33">
        <f t="shared" si="3"/>
        <v>2896695.76</v>
      </c>
      <c r="E50" s="33">
        <v>505173.97</v>
      </c>
      <c r="F50" s="33">
        <v>505173.97</v>
      </c>
      <c r="G50" s="33">
        <f t="shared" si="4"/>
        <v>2391521.79</v>
      </c>
    </row>
    <row r="51" spans="1:7">
      <c r="A51" s="44" t="s">
        <v>374</v>
      </c>
      <c r="B51" s="33">
        <v>1338712.08</v>
      </c>
      <c r="C51" s="33">
        <v>0</v>
      </c>
      <c r="D51" s="33">
        <f t="shared" si="3"/>
        <v>1338712.08</v>
      </c>
      <c r="E51" s="33">
        <v>165820.44</v>
      </c>
      <c r="F51" s="33">
        <v>165820.44</v>
      </c>
      <c r="G51" s="33">
        <f t="shared" si="4"/>
        <v>1172891.6400000001</v>
      </c>
    </row>
    <row r="52" spans="1:7">
      <c r="A52" s="44" t="s">
        <v>375</v>
      </c>
      <c r="B52" s="33">
        <v>39654517.439999998</v>
      </c>
      <c r="C52" s="33">
        <v>7300000</v>
      </c>
      <c r="D52" s="33">
        <f t="shared" si="3"/>
        <v>46954517.439999998</v>
      </c>
      <c r="E52" s="33">
        <v>28844368.219999999</v>
      </c>
      <c r="F52" s="33">
        <v>28319281.359999999</v>
      </c>
      <c r="G52" s="33">
        <f t="shared" si="4"/>
        <v>18110149.219999999</v>
      </c>
    </row>
    <row r="53" spans="1:7">
      <c r="A53" s="44" t="s">
        <v>376</v>
      </c>
      <c r="B53" s="33">
        <v>1138063.19</v>
      </c>
      <c r="C53" s="33">
        <v>0</v>
      </c>
      <c r="D53" s="33">
        <f t="shared" si="3"/>
        <v>1138063.19</v>
      </c>
      <c r="E53" s="33">
        <v>200982.97</v>
      </c>
      <c r="F53" s="33">
        <v>200982.97</v>
      </c>
      <c r="G53" s="33">
        <f t="shared" si="4"/>
        <v>937080.22</v>
      </c>
    </row>
    <row r="54" spans="1:7">
      <c r="A54" s="44" t="s">
        <v>377</v>
      </c>
      <c r="B54" s="33">
        <v>6987052.7999999998</v>
      </c>
      <c r="C54" s="33">
        <v>0</v>
      </c>
      <c r="D54" s="33">
        <f t="shared" si="3"/>
        <v>6987052.7999999998</v>
      </c>
      <c r="E54" s="33">
        <v>1881539.9</v>
      </c>
      <c r="F54" s="33">
        <v>1881539.9</v>
      </c>
      <c r="G54" s="33">
        <f t="shared" si="4"/>
        <v>5105512.9000000004</v>
      </c>
    </row>
    <row r="55" spans="1:7">
      <c r="A55" s="9" t="s">
        <v>94</v>
      </c>
      <c r="B55" s="34"/>
      <c r="C55" s="34"/>
      <c r="D55" s="34"/>
      <c r="E55" s="34"/>
      <c r="F55" s="34"/>
      <c r="G55" s="34"/>
    </row>
    <row r="56" spans="1:7">
      <c r="A56" s="8" t="s">
        <v>95</v>
      </c>
      <c r="B56" s="35">
        <f t="shared" ref="B56:G56" si="5">SUM(B57:B66)</f>
        <v>154710324.07999998</v>
      </c>
      <c r="C56" s="35">
        <f t="shared" si="5"/>
        <v>312901137.28999996</v>
      </c>
      <c r="D56" s="35">
        <f t="shared" si="5"/>
        <v>467611461.37</v>
      </c>
      <c r="E56" s="35">
        <f t="shared" si="5"/>
        <v>71233747.399999991</v>
      </c>
      <c r="F56" s="35">
        <f t="shared" si="5"/>
        <v>69089001.25999999</v>
      </c>
      <c r="G56" s="35">
        <f t="shared" si="5"/>
        <v>396377713.97000003</v>
      </c>
    </row>
    <row r="57" spans="1:7">
      <c r="A57" s="44" t="s">
        <v>350</v>
      </c>
      <c r="B57" s="33">
        <v>6463650.2000000002</v>
      </c>
      <c r="C57" s="33">
        <v>-1271936.04</v>
      </c>
      <c r="D57" s="33">
        <f t="shared" ref="D57:D66" si="6">B57+C57</f>
        <v>5191714.16</v>
      </c>
      <c r="E57" s="33">
        <v>1516768.8</v>
      </c>
      <c r="F57" s="33">
        <v>1516768.8</v>
      </c>
      <c r="G57" s="33">
        <f t="shared" ref="G57:G66" si="7">D57-E57</f>
        <v>3674945.3600000003</v>
      </c>
    </row>
    <row r="58" spans="1:7">
      <c r="A58" s="44" t="s">
        <v>353</v>
      </c>
      <c r="B58" s="33">
        <v>64638871.039999999</v>
      </c>
      <c r="C58" s="33">
        <v>102756809.55</v>
      </c>
      <c r="D58" s="33">
        <f t="shared" si="6"/>
        <v>167395680.59</v>
      </c>
      <c r="E58" s="33">
        <v>58229691.43</v>
      </c>
      <c r="F58" s="33">
        <v>56084945.289999999</v>
      </c>
      <c r="G58" s="33">
        <f t="shared" si="7"/>
        <v>109165989.16</v>
      </c>
    </row>
    <row r="59" spans="1:7">
      <c r="A59" s="44" t="s">
        <v>354</v>
      </c>
      <c r="B59" s="33">
        <v>2485999.9900000002</v>
      </c>
      <c r="C59" s="33">
        <v>0</v>
      </c>
      <c r="D59" s="33">
        <f t="shared" si="6"/>
        <v>2485999.9900000002</v>
      </c>
      <c r="E59" s="33">
        <v>288716.26</v>
      </c>
      <c r="F59" s="33">
        <v>288716.26</v>
      </c>
      <c r="G59" s="33">
        <f t="shared" si="7"/>
        <v>2197283.7300000004</v>
      </c>
    </row>
    <row r="60" spans="1:7">
      <c r="A60" s="44" t="s">
        <v>355</v>
      </c>
      <c r="B60" s="33">
        <v>21100000</v>
      </c>
      <c r="C60" s="33">
        <v>0</v>
      </c>
      <c r="D60" s="33">
        <f t="shared" si="6"/>
        <v>21100000</v>
      </c>
      <c r="E60" s="33">
        <v>6141675.9400000004</v>
      </c>
      <c r="F60" s="33">
        <v>6141675.9400000004</v>
      </c>
      <c r="G60" s="33">
        <f t="shared" si="7"/>
        <v>14958324.059999999</v>
      </c>
    </row>
    <row r="61" spans="1:7">
      <c r="A61" s="44" t="s">
        <v>356</v>
      </c>
      <c r="B61" s="33">
        <v>27000000</v>
      </c>
      <c r="C61" s="33">
        <v>0</v>
      </c>
      <c r="D61" s="33">
        <f t="shared" si="6"/>
        <v>27000000</v>
      </c>
      <c r="E61" s="33">
        <v>4242277.1500000004</v>
      </c>
      <c r="F61" s="33">
        <v>4242277.1500000004</v>
      </c>
      <c r="G61" s="33">
        <f t="shared" si="7"/>
        <v>22757722.850000001</v>
      </c>
    </row>
    <row r="62" spans="1:7">
      <c r="A62" s="44" t="s">
        <v>359</v>
      </c>
      <c r="B62" s="33">
        <v>150000</v>
      </c>
      <c r="C62" s="33">
        <v>0</v>
      </c>
      <c r="D62" s="33">
        <f t="shared" si="6"/>
        <v>150000</v>
      </c>
      <c r="E62" s="33">
        <v>0</v>
      </c>
      <c r="F62" s="33">
        <v>0</v>
      </c>
      <c r="G62" s="33">
        <f t="shared" si="7"/>
        <v>150000</v>
      </c>
    </row>
    <row r="63" spans="1:7">
      <c r="A63" s="44" t="s">
        <v>362</v>
      </c>
      <c r="B63" s="33">
        <v>3000000</v>
      </c>
      <c r="C63" s="33">
        <v>0</v>
      </c>
      <c r="D63" s="33">
        <f t="shared" si="6"/>
        <v>3000000</v>
      </c>
      <c r="E63" s="33">
        <v>0</v>
      </c>
      <c r="F63" s="33">
        <v>0</v>
      </c>
      <c r="G63" s="33">
        <f t="shared" si="7"/>
        <v>3000000</v>
      </c>
    </row>
    <row r="64" spans="1:7">
      <c r="A64" s="44" t="s">
        <v>366</v>
      </c>
      <c r="B64" s="33">
        <v>0</v>
      </c>
      <c r="C64" s="33">
        <v>176470.58</v>
      </c>
      <c r="D64" s="33">
        <f t="shared" si="6"/>
        <v>176470.58</v>
      </c>
      <c r="E64" s="33">
        <v>0</v>
      </c>
      <c r="F64" s="33">
        <v>0</v>
      </c>
      <c r="G64" s="33">
        <f t="shared" si="7"/>
        <v>176470.58</v>
      </c>
    </row>
    <row r="65" spans="1:7">
      <c r="A65" s="44" t="s">
        <v>367</v>
      </c>
      <c r="B65" s="33">
        <v>29871802.850000001</v>
      </c>
      <c r="C65" s="33">
        <v>211239793.19999999</v>
      </c>
      <c r="D65" s="33">
        <f>B65+C65</f>
        <v>241111596.04999998</v>
      </c>
      <c r="E65" s="33">
        <v>814617.82</v>
      </c>
      <c r="F65" s="33">
        <v>814617.82</v>
      </c>
      <c r="G65" s="33">
        <f>D65-E65</f>
        <v>240296978.22999999</v>
      </c>
    </row>
    <row r="66" spans="1:7">
      <c r="A66" s="9" t="s">
        <v>94</v>
      </c>
      <c r="B66" s="34"/>
      <c r="C66" s="34"/>
      <c r="D66" s="33">
        <f t="shared" si="6"/>
        <v>0</v>
      </c>
      <c r="E66" s="33"/>
      <c r="F66" s="33"/>
      <c r="G66" s="33">
        <f t="shared" si="7"/>
        <v>0</v>
      </c>
    </row>
    <row r="67" spans="1:7">
      <c r="A67" s="8" t="s">
        <v>87</v>
      </c>
      <c r="B67" s="35">
        <f>B9+B56</f>
        <v>377052294.24000001</v>
      </c>
      <c r="C67" s="35">
        <f>C9+C56</f>
        <v>362824772.98999995</v>
      </c>
      <c r="D67" s="35">
        <f>B67+C67</f>
        <v>739877067.23000002</v>
      </c>
      <c r="E67" s="35">
        <f>E9+E56</f>
        <v>165673232.57999998</v>
      </c>
      <c r="F67" s="35">
        <f>F9+F56</f>
        <v>163042656.57999998</v>
      </c>
      <c r="G67" s="35">
        <f>D67-E67</f>
        <v>574203834.6500001</v>
      </c>
    </row>
    <row r="68" spans="1:7">
      <c r="A68" s="4"/>
      <c r="B68" s="26"/>
      <c r="C68" s="26"/>
      <c r="D68" s="26"/>
      <c r="E68" s="26"/>
      <c r="F68" s="26"/>
      <c r="G68" s="2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4" orientation="portrait" r:id="rId1"/>
  <headerFooter>
    <oddFooter>Página &amp;P de 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8"/>
  <sheetViews>
    <sheetView view="pageBreakPreview" zoomScale="60"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58" t="s">
        <v>330</v>
      </c>
      <c r="B1" s="159"/>
      <c r="C1" s="159"/>
      <c r="D1" s="159"/>
      <c r="E1" s="159"/>
      <c r="F1" s="159"/>
      <c r="G1" s="159"/>
    </row>
    <row r="2" spans="1:8">
      <c r="A2" s="136" t="s">
        <v>331</v>
      </c>
      <c r="B2" s="137"/>
      <c r="C2" s="137"/>
      <c r="D2" s="137"/>
      <c r="E2" s="137"/>
      <c r="F2" s="137"/>
      <c r="G2" s="138"/>
    </row>
    <row r="3" spans="1:8">
      <c r="A3" s="139" t="s">
        <v>96</v>
      </c>
      <c r="B3" s="140"/>
      <c r="C3" s="140"/>
      <c r="D3" s="140"/>
      <c r="E3" s="140"/>
      <c r="F3" s="140"/>
      <c r="G3" s="141"/>
    </row>
    <row r="4" spans="1:8">
      <c r="A4" s="139" t="s">
        <v>97</v>
      </c>
      <c r="B4" s="140"/>
      <c r="C4" s="140"/>
      <c r="D4" s="140"/>
      <c r="E4" s="140"/>
      <c r="F4" s="140"/>
      <c r="G4" s="141"/>
    </row>
    <row r="5" spans="1:8">
      <c r="A5" s="139" t="s">
        <v>332</v>
      </c>
      <c r="B5" s="140"/>
      <c r="C5" s="140"/>
      <c r="D5" s="140"/>
      <c r="E5" s="140"/>
      <c r="F5" s="140"/>
      <c r="G5" s="141"/>
    </row>
    <row r="6" spans="1:8">
      <c r="A6" s="142" t="s">
        <v>3</v>
      </c>
      <c r="B6" s="143"/>
      <c r="C6" s="143"/>
      <c r="D6" s="143"/>
      <c r="E6" s="143"/>
      <c r="F6" s="143"/>
      <c r="G6" s="144"/>
    </row>
    <row r="7" spans="1:8">
      <c r="A7" s="140" t="s">
        <v>4</v>
      </c>
      <c r="B7" s="142" t="s">
        <v>5</v>
      </c>
      <c r="C7" s="143"/>
      <c r="D7" s="143"/>
      <c r="E7" s="143"/>
      <c r="F7" s="144"/>
      <c r="G7" s="153" t="s">
        <v>98</v>
      </c>
    </row>
    <row r="8" spans="1:8" ht="30">
      <c r="A8" s="140"/>
      <c r="B8" s="10" t="s">
        <v>7</v>
      </c>
      <c r="C8" s="3" t="s">
        <v>99</v>
      </c>
      <c r="D8" s="10" t="s">
        <v>9</v>
      </c>
      <c r="E8" s="10" t="s">
        <v>10</v>
      </c>
      <c r="F8" s="11" t="s">
        <v>92</v>
      </c>
      <c r="G8" s="152"/>
    </row>
    <row r="9" spans="1:8">
      <c r="A9" s="7" t="s">
        <v>100</v>
      </c>
      <c r="B9" s="36">
        <f t="shared" ref="B9:G9" si="0">B10+B19+B27+B37</f>
        <v>222341970.16000003</v>
      </c>
      <c r="C9" s="36">
        <f t="shared" si="0"/>
        <v>49923635.700000003</v>
      </c>
      <c r="D9" s="36">
        <f t="shared" si="0"/>
        <v>272265605.86000001</v>
      </c>
      <c r="E9" s="36">
        <f t="shared" si="0"/>
        <v>94439485.180000007</v>
      </c>
      <c r="F9" s="36">
        <f t="shared" si="0"/>
        <v>93953655.319999993</v>
      </c>
      <c r="G9" s="36">
        <f t="shared" si="0"/>
        <v>177826120.67999998</v>
      </c>
    </row>
    <row r="10" spans="1:8">
      <c r="A10" s="13" t="s">
        <v>101</v>
      </c>
      <c r="B10" s="37">
        <f t="shared" ref="B10:G10" si="1">SUM(B11:B18)</f>
        <v>153093644.39000002</v>
      </c>
      <c r="C10" s="37">
        <f t="shared" si="1"/>
        <v>50882737.18</v>
      </c>
      <c r="D10" s="37">
        <f t="shared" si="1"/>
        <v>203976381.57000002</v>
      </c>
      <c r="E10" s="37">
        <f t="shared" si="1"/>
        <v>79768165.180000007</v>
      </c>
      <c r="F10" s="37">
        <f t="shared" si="1"/>
        <v>79243078.319999993</v>
      </c>
      <c r="G10" s="37">
        <f t="shared" si="1"/>
        <v>124208216.39</v>
      </c>
    </row>
    <row r="11" spans="1:8">
      <c r="A11" s="15" t="s">
        <v>102</v>
      </c>
      <c r="B11" s="37">
        <v>14589084.779999999</v>
      </c>
      <c r="C11" s="37">
        <v>0</v>
      </c>
      <c r="D11" s="37">
        <f>B11+C11</f>
        <v>14589084.779999999</v>
      </c>
      <c r="E11" s="37">
        <v>2987653.05</v>
      </c>
      <c r="F11" s="37">
        <v>2987653.05</v>
      </c>
      <c r="G11" s="37">
        <f>D11-E11</f>
        <v>11601431.73</v>
      </c>
      <c r="H11" s="24" t="s">
        <v>274</v>
      </c>
    </row>
    <row r="12" spans="1:8">
      <c r="A12" s="15" t="s">
        <v>103</v>
      </c>
      <c r="B12" s="37">
        <v>1040124.03</v>
      </c>
      <c r="C12" s="37">
        <v>0</v>
      </c>
      <c r="D12" s="37">
        <f t="shared" ref="D12:D18" si="2">B12+C12</f>
        <v>1040124.03</v>
      </c>
      <c r="E12" s="37">
        <v>249875.43</v>
      </c>
      <c r="F12" s="37">
        <v>249875.43</v>
      </c>
      <c r="G12" s="37">
        <f t="shared" ref="G12:G18" si="3">D12-E12</f>
        <v>790248.60000000009</v>
      </c>
      <c r="H12" s="24" t="s">
        <v>275</v>
      </c>
    </row>
    <row r="13" spans="1:8">
      <c r="A13" s="15" t="s">
        <v>104</v>
      </c>
      <c r="B13" s="37">
        <v>18344281.600000001</v>
      </c>
      <c r="C13" s="37">
        <v>-400000</v>
      </c>
      <c r="D13" s="37">
        <f t="shared" si="2"/>
        <v>17944281.600000001</v>
      </c>
      <c r="E13" s="37">
        <v>3263235.54</v>
      </c>
      <c r="F13" s="37">
        <v>3263235.54</v>
      </c>
      <c r="G13" s="37">
        <f t="shared" si="3"/>
        <v>14681046.060000002</v>
      </c>
      <c r="H13" s="24" t="s">
        <v>276</v>
      </c>
    </row>
    <row r="14" spans="1:8">
      <c r="A14" s="15" t="s">
        <v>105</v>
      </c>
      <c r="B14" s="37">
        <v>0</v>
      </c>
      <c r="C14" s="37">
        <v>0</v>
      </c>
      <c r="D14" s="37">
        <f t="shared" si="2"/>
        <v>0</v>
      </c>
      <c r="E14" s="37">
        <v>0</v>
      </c>
      <c r="F14" s="37">
        <v>0</v>
      </c>
      <c r="G14" s="37">
        <f t="shared" si="3"/>
        <v>0</v>
      </c>
      <c r="H14" s="24" t="s">
        <v>277</v>
      </c>
    </row>
    <row r="15" spans="1:8">
      <c r="A15" s="15" t="s">
        <v>106</v>
      </c>
      <c r="B15" s="37">
        <v>29355911.780000001</v>
      </c>
      <c r="C15" s="37">
        <v>-1303451.01</v>
      </c>
      <c r="D15" s="37">
        <f t="shared" si="2"/>
        <v>28052460.77</v>
      </c>
      <c r="E15" s="37">
        <v>11307751</v>
      </c>
      <c r="F15" s="37">
        <v>11307751</v>
      </c>
      <c r="G15" s="37">
        <f t="shared" si="3"/>
        <v>16744709.77</v>
      </c>
      <c r="H15" s="24" t="s">
        <v>278</v>
      </c>
    </row>
    <row r="16" spans="1:8">
      <c r="A16" s="15" t="s">
        <v>107</v>
      </c>
      <c r="B16" s="37">
        <v>0</v>
      </c>
      <c r="C16" s="37">
        <v>0</v>
      </c>
      <c r="D16" s="37">
        <f t="shared" si="2"/>
        <v>0</v>
      </c>
      <c r="E16" s="37">
        <v>0</v>
      </c>
      <c r="F16" s="37">
        <v>0</v>
      </c>
      <c r="G16" s="37">
        <f t="shared" si="3"/>
        <v>0</v>
      </c>
      <c r="H16" s="24" t="s">
        <v>279</v>
      </c>
    </row>
    <row r="17" spans="1:8">
      <c r="A17" s="15" t="s">
        <v>108</v>
      </c>
      <c r="B17" s="37">
        <v>45862349.68</v>
      </c>
      <c r="C17" s="37">
        <v>45486188.189999998</v>
      </c>
      <c r="D17" s="37">
        <f t="shared" si="2"/>
        <v>91348537.870000005</v>
      </c>
      <c r="E17" s="37">
        <v>32329109.449999999</v>
      </c>
      <c r="F17" s="37">
        <v>32329109.449999999</v>
      </c>
      <c r="G17" s="37">
        <f t="shared" si="3"/>
        <v>59019428.420000002</v>
      </c>
      <c r="H17" s="24" t="s">
        <v>280</v>
      </c>
    </row>
    <row r="18" spans="1:8">
      <c r="A18" s="15" t="s">
        <v>109</v>
      </c>
      <c r="B18" s="37">
        <v>43901892.520000003</v>
      </c>
      <c r="C18" s="37">
        <v>7100000</v>
      </c>
      <c r="D18" s="37">
        <f t="shared" si="2"/>
        <v>51001892.520000003</v>
      </c>
      <c r="E18" s="37">
        <v>29630540.710000001</v>
      </c>
      <c r="F18" s="37">
        <v>29105453.850000001</v>
      </c>
      <c r="G18" s="37">
        <f t="shared" si="3"/>
        <v>21371351.810000002</v>
      </c>
      <c r="H18" s="24" t="s">
        <v>281</v>
      </c>
    </row>
    <row r="19" spans="1:8">
      <c r="A19" s="13" t="s">
        <v>110</v>
      </c>
      <c r="B19" s="37">
        <f t="shared" ref="B19:G19" si="4">SUM(B20:B26)</f>
        <v>44420227.569999993</v>
      </c>
      <c r="C19" s="37">
        <f t="shared" si="4"/>
        <v>1649068.9300000002</v>
      </c>
      <c r="D19" s="37">
        <f t="shared" si="4"/>
        <v>46069296.5</v>
      </c>
      <c r="E19" s="37">
        <f t="shared" si="4"/>
        <v>11355086.25</v>
      </c>
      <c r="F19" s="37">
        <f t="shared" si="4"/>
        <v>11394343.25</v>
      </c>
      <c r="G19" s="37">
        <f t="shared" si="4"/>
        <v>34714210.25</v>
      </c>
    </row>
    <row r="20" spans="1:8">
      <c r="A20" s="15" t="s">
        <v>111</v>
      </c>
      <c r="B20" s="37">
        <v>0</v>
      </c>
      <c r="C20" s="37">
        <v>0</v>
      </c>
      <c r="D20" s="37">
        <f t="shared" ref="D20:D26" si="5">B20+C20</f>
        <v>0</v>
      </c>
      <c r="E20" s="37">
        <v>0</v>
      </c>
      <c r="F20" s="37">
        <v>0</v>
      </c>
      <c r="G20" s="37">
        <f t="shared" ref="G20:G26" si="6">D20-E20</f>
        <v>0</v>
      </c>
      <c r="H20" s="24" t="s">
        <v>282</v>
      </c>
    </row>
    <row r="21" spans="1:8">
      <c r="A21" s="15" t="s">
        <v>112</v>
      </c>
      <c r="B21" s="37">
        <v>21597525.579999998</v>
      </c>
      <c r="C21" s="37">
        <v>2109811.9300000002</v>
      </c>
      <c r="D21" s="37">
        <f t="shared" si="5"/>
        <v>23707337.509999998</v>
      </c>
      <c r="E21" s="37">
        <v>7303361.46</v>
      </c>
      <c r="F21" s="37">
        <v>7303361.46</v>
      </c>
      <c r="G21" s="37">
        <f t="shared" si="6"/>
        <v>16403976.049999997</v>
      </c>
      <c r="H21" s="24" t="s">
        <v>283</v>
      </c>
    </row>
    <row r="22" spans="1:8">
      <c r="A22" s="15" t="s">
        <v>113</v>
      </c>
      <c r="B22" s="37">
        <v>11333633.91</v>
      </c>
      <c r="C22" s="37">
        <v>0</v>
      </c>
      <c r="D22" s="37">
        <f t="shared" si="5"/>
        <v>11333633.91</v>
      </c>
      <c r="E22" s="37">
        <v>2184245.7999999998</v>
      </c>
      <c r="F22" s="37">
        <v>2184245.7999999998</v>
      </c>
      <c r="G22" s="37">
        <f t="shared" si="6"/>
        <v>9149388.1099999994</v>
      </c>
      <c r="H22" s="24" t="s">
        <v>284</v>
      </c>
    </row>
    <row r="23" spans="1:8">
      <c r="A23" s="15" t="s">
        <v>114</v>
      </c>
      <c r="B23" s="37">
        <v>4259681.13</v>
      </c>
      <c r="C23" s="37">
        <v>0</v>
      </c>
      <c r="D23" s="37">
        <f t="shared" si="5"/>
        <v>4259681.13</v>
      </c>
      <c r="E23" s="37">
        <v>753032.54</v>
      </c>
      <c r="F23" s="37">
        <v>753032.54</v>
      </c>
      <c r="G23" s="37">
        <f t="shared" si="6"/>
        <v>3506648.59</v>
      </c>
      <c r="H23" s="24" t="s">
        <v>285</v>
      </c>
    </row>
    <row r="24" spans="1:8">
      <c r="A24" s="15" t="s">
        <v>115</v>
      </c>
      <c r="B24" s="37">
        <v>1338712.08</v>
      </c>
      <c r="C24" s="37">
        <v>0</v>
      </c>
      <c r="D24" s="37">
        <f t="shared" si="5"/>
        <v>1338712.08</v>
      </c>
      <c r="E24" s="37">
        <v>165820.44</v>
      </c>
      <c r="F24" s="37">
        <v>165820.44</v>
      </c>
      <c r="G24" s="37">
        <f t="shared" si="6"/>
        <v>1172891.6400000001</v>
      </c>
      <c r="H24" s="24" t="s">
        <v>286</v>
      </c>
    </row>
    <row r="25" spans="1:8">
      <c r="A25" s="15" t="s">
        <v>116</v>
      </c>
      <c r="B25" s="37">
        <v>1468686.3</v>
      </c>
      <c r="C25" s="37">
        <v>0</v>
      </c>
      <c r="D25" s="37">
        <f t="shared" si="5"/>
        <v>1468686.3</v>
      </c>
      <c r="E25" s="37">
        <v>221591.3</v>
      </c>
      <c r="F25" s="37">
        <v>221591.3</v>
      </c>
      <c r="G25" s="37">
        <f t="shared" si="6"/>
        <v>1247095</v>
      </c>
      <c r="H25" s="24" t="s">
        <v>287</v>
      </c>
    </row>
    <row r="26" spans="1:8">
      <c r="A26" s="15" t="s">
        <v>117</v>
      </c>
      <c r="B26" s="37">
        <v>4421988.57</v>
      </c>
      <c r="C26" s="37">
        <v>-460743</v>
      </c>
      <c r="D26" s="37">
        <f t="shared" si="5"/>
        <v>3961245.5700000003</v>
      </c>
      <c r="E26" s="37">
        <v>727034.71</v>
      </c>
      <c r="F26" s="37">
        <v>766291.71</v>
      </c>
      <c r="G26" s="37">
        <f t="shared" si="6"/>
        <v>3234210.8600000003</v>
      </c>
      <c r="H26" s="24" t="s">
        <v>288</v>
      </c>
    </row>
    <row r="27" spans="1:8">
      <c r="A27" s="13" t="s">
        <v>118</v>
      </c>
      <c r="B27" s="37">
        <f t="shared" ref="B27:G27" si="7">SUM(B28:B36)</f>
        <v>17841045.399999999</v>
      </c>
      <c r="C27" s="37">
        <f t="shared" si="7"/>
        <v>-2608170.41</v>
      </c>
      <c r="D27" s="37">
        <f t="shared" si="7"/>
        <v>15232874.99</v>
      </c>
      <c r="E27" s="37">
        <f t="shared" si="7"/>
        <v>1434693.85</v>
      </c>
      <c r="F27" s="37">
        <f t="shared" si="7"/>
        <v>1434693.85</v>
      </c>
      <c r="G27" s="37">
        <f t="shared" si="7"/>
        <v>13798181.140000001</v>
      </c>
    </row>
    <row r="28" spans="1:8">
      <c r="A28" s="17" t="s">
        <v>119</v>
      </c>
      <c r="B28" s="37">
        <v>2403230.37</v>
      </c>
      <c r="C28" s="37">
        <v>0</v>
      </c>
      <c r="D28" s="37">
        <f t="shared" ref="D28:D36" si="8">B28+C28</f>
        <v>2403230.37</v>
      </c>
      <c r="E28" s="37">
        <v>347935.01</v>
      </c>
      <c r="F28" s="37">
        <v>347935.01</v>
      </c>
      <c r="G28" s="37">
        <f t="shared" ref="G28:G36" si="9">D28-E28</f>
        <v>2055295.36</v>
      </c>
      <c r="H28" s="24" t="s">
        <v>289</v>
      </c>
    </row>
    <row r="29" spans="1:8">
      <c r="A29" s="15" t="s">
        <v>120</v>
      </c>
      <c r="B29" s="37">
        <v>4366189.13</v>
      </c>
      <c r="C29" s="37">
        <v>0</v>
      </c>
      <c r="D29" s="37">
        <f t="shared" si="8"/>
        <v>4366189.13</v>
      </c>
      <c r="E29" s="37">
        <v>407809.38</v>
      </c>
      <c r="F29" s="37">
        <v>407809.38</v>
      </c>
      <c r="G29" s="37">
        <f t="shared" si="9"/>
        <v>3958379.75</v>
      </c>
      <c r="H29" s="24" t="s">
        <v>290</v>
      </c>
    </row>
    <row r="30" spans="1:8">
      <c r="A30" s="15" t="s">
        <v>121</v>
      </c>
      <c r="B30" s="37">
        <v>0</v>
      </c>
      <c r="C30" s="37">
        <v>0</v>
      </c>
      <c r="D30" s="37">
        <f t="shared" si="8"/>
        <v>0</v>
      </c>
      <c r="E30" s="37">
        <v>0</v>
      </c>
      <c r="F30" s="37">
        <v>0</v>
      </c>
      <c r="G30" s="37">
        <f t="shared" si="9"/>
        <v>0</v>
      </c>
      <c r="H30" s="24" t="s">
        <v>291</v>
      </c>
    </row>
    <row r="31" spans="1:8">
      <c r="A31" s="15" t="s">
        <v>122</v>
      </c>
      <c r="B31" s="37">
        <v>0</v>
      </c>
      <c r="C31" s="37">
        <v>0</v>
      </c>
      <c r="D31" s="37">
        <f t="shared" si="8"/>
        <v>0</v>
      </c>
      <c r="E31" s="37">
        <v>0</v>
      </c>
      <c r="F31" s="37">
        <v>0</v>
      </c>
      <c r="G31" s="37">
        <f t="shared" si="9"/>
        <v>0</v>
      </c>
      <c r="H31" s="24" t="s">
        <v>292</v>
      </c>
    </row>
    <row r="32" spans="1:8">
      <c r="A32" s="15" t="s">
        <v>123</v>
      </c>
      <c r="B32" s="37">
        <v>0</v>
      </c>
      <c r="C32" s="37">
        <v>0</v>
      </c>
      <c r="D32" s="37">
        <f t="shared" si="8"/>
        <v>0</v>
      </c>
      <c r="E32" s="37">
        <v>0</v>
      </c>
      <c r="F32" s="37">
        <v>0</v>
      </c>
      <c r="G32" s="37">
        <f t="shared" si="9"/>
        <v>0</v>
      </c>
      <c r="H32" s="24" t="s">
        <v>293</v>
      </c>
    </row>
    <row r="33" spans="1:8">
      <c r="A33" s="15" t="s">
        <v>124</v>
      </c>
      <c r="B33" s="37">
        <v>0</v>
      </c>
      <c r="C33" s="37">
        <v>0</v>
      </c>
      <c r="D33" s="37">
        <f t="shared" si="8"/>
        <v>0</v>
      </c>
      <c r="E33" s="37">
        <v>0</v>
      </c>
      <c r="F33" s="37">
        <v>0</v>
      </c>
      <c r="G33" s="37">
        <f t="shared" si="9"/>
        <v>0</v>
      </c>
      <c r="H33" s="24" t="s">
        <v>294</v>
      </c>
    </row>
    <row r="34" spans="1:8">
      <c r="A34" s="15" t="s">
        <v>125</v>
      </c>
      <c r="B34" s="37">
        <v>11071625.9</v>
      </c>
      <c r="C34" s="37">
        <v>-2608170.41</v>
      </c>
      <c r="D34" s="37">
        <f t="shared" si="8"/>
        <v>8463455.4900000002</v>
      </c>
      <c r="E34" s="37">
        <v>678949.46</v>
      </c>
      <c r="F34" s="37">
        <v>678949.46</v>
      </c>
      <c r="G34" s="37">
        <f t="shared" si="9"/>
        <v>7784506.0300000003</v>
      </c>
      <c r="H34" s="24" t="s">
        <v>295</v>
      </c>
    </row>
    <row r="35" spans="1:8">
      <c r="A35" s="15" t="s">
        <v>126</v>
      </c>
      <c r="B35" s="37">
        <v>0</v>
      </c>
      <c r="C35" s="37">
        <v>0</v>
      </c>
      <c r="D35" s="37">
        <f t="shared" si="8"/>
        <v>0</v>
      </c>
      <c r="E35" s="37">
        <v>0</v>
      </c>
      <c r="F35" s="37">
        <v>0</v>
      </c>
      <c r="G35" s="37">
        <f t="shared" si="9"/>
        <v>0</v>
      </c>
      <c r="H35" s="24" t="s">
        <v>296</v>
      </c>
    </row>
    <row r="36" spans="1:8">
      <c r="A36" s="15" t="s">
        <v>127</v>
      </c>
      <c r="B36" s="37">
        <v>0</v>
      </c>
      <c r="C36" s="37">
        <v>0</v>
      </c>
      <c r="D36" s="37">
        <f t="shared" si="8"/>
        <v>0</v>
      </c>
      <c r="E36" s="37">
        <v>0</v>
      </c>
      <c r="F36" s="37">
        <v>0</v>
      </c>
      <c r="G36" s="37">
        <f t="shared" si="9"/>
        <v>0</v>
      </c>
      <c r="H36" s="24" t="s">
        <v>297</v>
      </c>
    </row>
    <row r="37" spans="1:8" ht="30">
      <c r="A37" s="16" t="s">
        <v>128</v>
      </c>
      <c r="B37" s="37">
        <f t="shared" ref="B37:G37" si="10">SUM(B38:B41)</f>
        <v>6987052.7999999998</v>
      </c>
      <c r="C37" s="37">
        <f t="shared" si="10"/>
        <v>0</v>
      </c>
      <c r="D37" s="37">
        <f t="shared" si="10"/>
        <v>6987052.7999999998</v>
      </c>
      <c r="E37" s="37">
        <f t="shared" si="10"/>
        <v>1881539.9</v>
      </c>
      <c r="F37" s="37">
        <f t="shared" si="10"/>
        <v>1881539.9</v>
      </c>
      <c r="G37" s="37">
        <f t="shared" si="10"/>
        <v>5105512.9000000004</v>
      </c>
    </row>
    <row r="38" spans="1:8" ht="30">
      <c r="A38" s="17" t="s">
        <v>129</v>
      </c>
      <c r="B38" s="37">
        <v>0</v>
      </c>
      <c r="C38" s="37">
        <v>0</v>
      </c>
      <c r="D38" s="37">
        <f>B38+C38</f>
        <v>0</v>
      </c>
      <c r="E38" s="37">
        <v>0</v>
      </c>
      <c r="F38" s="37">
        <v>0</v>
      </c>
      <c r="G38" s="37">
        <f>D38-E38</f>
        <v>0</v>
      </c>
      <c r="H38" s="24" t="s">
        <v>298</v>
      </c>
    </row>
    <row r="39" spans="1:8" ht="30">
      <c r="A39" s="17" t="s">
        <v>130</v>
      </c>
      <c r="B39" s="37">
        <v>6987052.7999999998</v>
      </c>
      <c r="C39" s="37">
        <v>0</v>
      </c>
      <c r="D39" s="37">
        <f>B39+C39</f>
        <v>6987052.7999999998</v>
      </c>
      <c r="E39" s="37">
        <v>1881539.9</v>
      </c>
      <c r="F39" s="37">
        <v>1881539.9</v>
      </c>
      <c r="G39" s="37">
        <f>D39-E39</f>
        <v>5105512.9000000004</v>
      </c>
      <c r="H39" s="24" t="s">
        <v>299</v>
      </c>
    </row>
    <row r="40" spans="1:8">
      <c r="A40" s="17" t="s">
        <v>131</v>
      </c>
      <c r="B40" s="37">
        <v>0</v>
      </c>
      <c r="C40" s="37">
        <v>0</v>
      </c>
      <c r="D40" s="37">
        <f>B40+C40</f>
        <v>0</v>
      </c>
      <c r="E40" s="37">
        <v>0</v>
      </c>
      <c r="F40" s="37">
        <v>0</v>
      </c>
      <c r="G40" s="37">
        <f>D40-E40</f>
        <v>0</v>
      </c>
      <c r="H40" s="24" t="s">
        <v>300</v>
      </c>
    </row>
    <row r="41" spans="1:8">
      <c r="A41" s="17" t="s">
        <v>132</v>
      </c>
      <c r="B41" s="37">
        <v>0</v>
      </c>
      <c r="C41" s="37">
        <v>0</v>
      </c>
      <c r="D41" s="37">
        <f>B41+C41</f>
        <v>0</v>
      </c>
      <c r="E41" s="37">
        <v>0</v>
      </c>
      <c r="F41" s="37">
        <v>0</v>
      </c>
      <c r="G41" s="37">
        <f>D41-E41</f>
        <v>0</v>
      </c>
      <c r="H41" s="24" t="s">
        <v>301</v>
      </c>
    </row>
    <row r="42" spans="1:8">
      <c r="A42" s="17"/>
      <c r="B42" s="37"/>
      <c r="C42" s="37"/>
      <c r="D42" s="37"/>
      <c r="E42" s="37"/>
      <c r="F42" s="37"/>
      <c r="G42" s="37"/>
    </row>
    <row r="43" spans="1:8">
      <c r="A43" s="8" t="s">
        <v>133</v>
      </c>
      <c r="B43" s="38">
        <f t="shared" ref="B43:G43" si="11">B44+B53+B61+B71</f>
        <v>154710324.07999998</v>
      </c>
      <c r="C43" s="38">
        <f t="shared" si="11"/>
        <v>312901137.28999996</v>
      </c>
      <c r="D43" s="38">
        <f t="shared" si="11"/>
        <v>467611461.37</v>
      </c>
      <c r="E43" s="38">
        <f t="shared" si="11"/>
        <v>71233747.400000006</v>
      </c>
      <c r="F43" s="38">
        <f t="shared" si="11"/>
        <v>69089001.25999999</v>
      </c>
      <c r="G43" s="38">
        <f t="shared" si="11"/>
        <v>396377713.97000003</v>
      </c>
    </row>
    <row r="44" spans="1:8">
      <c r="A44" s="13" t="s">
        <v>134</v>
      </c>
      <c r="B44" s="37">
        <f t="shared" ref="B44:G44" si="12">SUM(B45:B52)</f>
        <v>39335453.049999997</v>
      </c>
      <c r="C44" s="37">
        <f t="shared" si="12"/>
        <v>209967857.16</v>
      </c>
      <c r="D44" s="37">
        <f t="shared" si="12"/>
        <v>249303310.20999998</v>
      </c>
      <c r="E44" s="37">
        <f t="shared" si="12"/>
        <v>2331386.62</v>
      </c>
      <c r="F44" s="37">
        <f t="shared" si="12"/>
        <v>2331386.62</v>
      </c>
      <c r="G44" s="37">
        <f t="shared" si="12"/>
        <v>246971923.59</v>
      </c>
    </row>
    <row r="45" spans="1:8">
      <c r="A45" s="17" t="s">
        <v>102</v>
      </c>
      <c r="B45" s="37">
        <v>0</v>
      </c>
      <c r="C45" s="37">
        <v>0</v>
      </c>
      <c r="D45" s="37">
        <f t="shared" ref="D45:D52" si="13">B45+C45</f>
        <v>0</v>
      </c>
      <c r="E45" s="37">
        <v>0</v>
      </c>
      <c r="F45" s="37">
        <v>0</v>
      </c>
      <c r="G45" s="37">
        <f t="shared" ref="G45:G52" si="14">D45-E45</f>
        <v>0</v>
      </c>
      <c r="H45" s="24" t="s">
        <v>302</v>
      </c>
    </row>
    <row r="46" spans="1:8">
      <c r="A46" s="17" t="s">
        <v>103</v>
      </c>
      <c r="B46" s="37">
        <v>0</v>
      </c>
      <c r="C46" s="37">
        <v>0</v>
      </c>
      <c r="D46" s="37">
        <f t="shared" si="13"/>
        <v>0</v>
      </c>
      <c r="E46" s="37">
        <v>0</v>
      </c>
      <c r="F46" s="37">
        <v>0</v>
      </c>
      <c r="G46" s="37">
        <f t="shared" si="14"/>
        <v>0</v>
      </c>
      <c r="H46" s="24" t="s">
        <v>303</v>
      </c>
    </row>
    <row r="47" spans="1:8">
      <c r="A47" s="17" t="s">
        <v>104</v>
      </c>
      <c r="B47" s="37">
        <v>3000000</v>
      </c>
      <c r="C47" s="37">
        <v>0</v>
      </c>
      <c r="D47" s="37">
        <f t="shared" si="13"/>
        <v>3000000</v>
      </c>
      <c r="E47" s="37">
        <v>0</v>
      </c>
      <c r="F47" s="37">
        <v>0</v>
      </c>
      <c r="G47" s="37">
        <f t="shared" si="14"/>
        <v>3000000</v>
      </c>
      <c r="H47" s="24" t="s">
        <v>304</v>
      </c>
    </row>
    <row r="48" spans="1:8">
      <c r="A48" s="17" t="s">
        <v>105</v>
      </c>
      <c r="B48" s="37">
        <v>0</v>
      </c>
      <c r="C48" s="37">
        <v>0</v>
      </c>
      <c r="D48" s="37">
        <f t="shared" si="13"/>
        <v>0</v>
      </c>
      <c r="E48" s="37">
        <v>0</v>
      </c>
      <c r="F48" s="37">
        <v>0</v>
      </c>
      <c r="G48" s="37">
        <f t="shared" si="14"/>
        <v>0</v>
      </c>
      <c r="H48" s="24" t="s">
        <v>305</v>
      </c>
    </row>
    <row r="49" spans="1:8">
      <c r="A49" s="17" t="s">
        <v>106</v>
      </c>
      <c r="B49" s="37">
        <v>6463650.2000000002</v>
      </c>
      <c r="C49" s="37">
        <v>-1271936.04</v>
      </c>
      <c r="D49" s="37">
        <f t="shared" si="13"/>
        <v>5191714.16</v>
      </c>
      <c r="E49" s="37">
        <v>1516768.8</v>
      </c>
      <c r="F49" s="37">
        <v>1516768.8</v>
      </c>
      <c r="G49" s="37">
        <f t="shared" si="14"/>
        <v>3674945.3600000003</v>
      </c>
      <c r="H49" s="24" t="s">
        <v>306</v>
      </c>
    </row>
    <row r="50" spans="1:8">
      <c r="A50" s="17" t="s">
        <v>107</v>
      </c>
      <c r="B50" s="37">
        <v>0</v>
      </c>
      <c r="C50" s="37">
        <v>0</v>
      </c>
      <c r="D50" s="37">
        <f t="shared" si="13"/>
        <v>0</v>
      </c>
      <c r="E50" s="37">
        <v>0</v>
      </c>
      <c r="F50" s="37">
        <v>0</v>
      </c>
      <c r="G50" s="37">
        <f t="shared" si="14"/>
        <v>0</v>
      </c>
      <c r="H50" s="24" t="s">
        <v>307</v>
      </c>
    </row>
    <row r="51" spans="1:8">
      <c r="A51" s="17" t="s">
        <v>108</v>
      </c>
      <c r="B51" s="37">
        <v>29871802.850000001</v>
      </c>
      <c r="C51" s="37">
        <v>211239793.19999999</v>
      </c>
      <c r="D51" s="37">
        <f t="shared" si="13"/>
        <v>241111596.04999998</v>
      </c>
      <c r="E51" s="37">
        <v>814617.82</v>
      </c>
      <c r="F51" s="37">
        <v>814617.82</v>
      </c>
      <c r="G51" s="37">
        <f t="shared" si="14"/>
        <v>240296978.22999999</v>
      </c>
      <c r="H51" s="24" t="s">
        <v>308</v>
      </c>
    </row>
    <row r="52" spans="1:8">
      <c r="A52" s="17" t="s">
        <v>109</v>
      </c>
      <c r="B52" s="37">
        <v>0</v>
      </c>
      <c r="C52" s="37">
        <v>0</v>
      </c>
      <c r="D52" s="37">
        <f t="shared" si="13"/>
        <v>0</v>
      </c>
      <c r="E52" s="37">
        <v>0</v>
      </c>
      <c r="F52" s="37">
        <v>0</v>
      </c>
      <c r="G52" s="37">
        <f t="shared" si="14"/>
        <v>0</v>
      </c>
      <c r="H52" s="24" t="s">
        <v>309</v>
      </c>
    </row>
    <row r="53" spans="1:8">
      <c r="A53" s="13" t="s">
        <v>110</v>
      </c>
      <c r="B53" s="37">
        <f t="shared" ref="B53:G53" si="15">SUM(B54:B60)</f>
        <v>115374871.03</v>
      </c>
      <c r="C53" s="37">
        <f t="shared" si="15"/>
        <v>102933280.13</v>
      </c>
      <c r="D53" s="37">
        <f t="shared" si="15"/>
        <v>218308151.16000003</v>
      </c>
      <c r="E53" s="37">
        <f t="shared" si="15"/>
        <v>68902360.780000001</v>
      </c>
      <c r="F53" s="37">
        <f t="shared" si="15"/>
        <v>66757614.639999993</v>
      </c>
      <c r="G53" s="37">
        <f t="shared" si="15"/>
        <v>149405790.38</v>
      </c>
    </row>
    <row r="54" spans="1:8">
      <c r="A54" s="17" t="s">
        <v>111</v>
      </c>
      <c r="B54" s="37">
        <v>0</v>
      </c>
      <c r="C54" s="37">
        <v>3070638.73</v>
      </c>
      <c r="D54" s="37">
        <f t="shared" ref="D54:D60" si="16">B54+C54</f>
        <v>3070638.73</v>
      </c>
      <c r="E54" s="37">
        <v>3023369.62</v>
      </c>
      <c r="F54" s="37">
        <v>3023369.62</v>
      </c>
      <c r="G54" s="37">
        <f t="shared" ref="G54:G60" si="17">D54-E54</f>
        <v>47269.10999999987</v>
      </c>
      <c r="H54" s="24" t="s">
        <v>310</v>
      </c>
    </row>
    <row r="55" spans="1:8">
      <c r="A55" s="17" t="s">
        <v>112</v>
      </c>
      <c r="B55" s="37">
        <v>115374871.03</v>
      </c>
      <c r="C55" s="37">
        <v>54430304.520000003</v>
      </c>
      <c r="D55" s="37">
        <f t="shared" si="16"/>
        <v>169805175.55000001</v>
      </c>
      <c r="E55" s="37">
        <v>59107137.189999998</v>
      </c>
      <c r="F55" s="37">
        <v>56962391.049999997</v>
      </c>
      <c r="G55" s="37">
        <f t="shared" si="17"/>
        <v>110698038.36000001</v>
      </c>
      <c r="H55" s="24" t="s">
        <v>311</v>
      </c>
    </row>
    <row r="56" spans="1:8">
      <c r="A56" s="17" t="s">
        <v>113</v>
      </c>
      <c r="B56" s="37">
        <v>0</v>
      </c>
      <c r="C56" s="37">
        <v>176470.58</v>
      </c>
      <c r="D56" s="37">
        <f t="shared" si="16"/>
        <v>176470.58</v>
      </c>
      <c r="E56" s="37">
        <v>0</v>
      </c>
      <c r="F56" s="37">
        <v>0</v>
      </c>
      <c r="G56" s="37">
        <f t="shared" si="17"/>
        <v>176470.58</v>
      </c>
      <c r="H56" s="24" t="s">
        <v>312</v>
      </c>
    </row>
    <row r="57" spans="1:8">
      <c r="A57" s="12" t="s">
        <v>114</v>
      </c>
      <c r="B57" s="37">
        <v>0</v>
      </c>
      <c r="C57" s="37">
        <v>45255866.299999997</v>
      </c>
      <c r="D57" s="37">
        <f t="shared" si="16"/>
        <v>45255866.299999997</v>
      </c>
      <c r="E57" s="37">
        <v>6771853.9699999997</v>
      </c>
      <c r="F57" s="37">
        <v>6771853.9699999997</v>
      </c>
      <c r="G57" s="37">
        <f t="shared" si="17"/>
        <v>38484012.329999998</v>
      </c>
      <c r="H57" s="24" t="s">
        <v>313</v>
      </c>
    </row>
    <row r="58" spans="1:8">
      <c r="A58" s="17" t="s">
        <v>115</v>
      </c>
      <c r="B58" s="37">
        <v>0</v>
      </c>
      <c r="C58" s="37">
        <v>0</v>
      </c>
      <c r="D58" s="37">
        <f t="shared" si="16"/>
        <v>0</v>
      </c>
      <c r="E58" s="37">
        <v>0</v>
      </c>
      <c r="F58" s="37">
        <v>0</v>
      </c>
      <c r="G58" s="37">
        <f t="shared" si="17"/>
        <v>0</v>
      </c>
      <c r="H58" s="24" t="s">
        <v>314</v>
      </c>
    </row>
    <row r="59" spans="1:8">
      <c r="A59" s="17" t="s">
        <v>116</v>
      </c>
      <c r="B59" s="37">
        <v>0</v>
      </c>
      <c r="C59" s="37">
        <v>0</v>
      </c>
      <c r="D59" s="37">
        <f t="shared" si="16"/>
        <v>0</v>
      </c>
      <c r="E59" s="37">
        <v>0</v>
      </c>
      <c r="F59" s="37">
        <v>0</v>
      </c>
      <c r="G59" s="37">
        <f t="shared" si="17"/>
        <v>0</v>
      </c>
      <c r="H59" s="24" t="s">
        <v>315</v>
      </c>
    </row>
    <row r="60" spans="1:8">
      <c r="A60" s="17" t="s">
        <v>117</v>
      </c>
      <c r="B60" s="37">
        <v>0</v>
      </c>
      <c r="C60" s="37">
        <v>0</v>
      </c>
      <c r="D60" s="37">
        <f t="shared" si="16"/>
        <v>0</v>
      </c>
      <c r="E60" s="37">
        <v>0</v>
      </c>
      <c r="F60" s="37">
        <v>0</v>
      </c>
      <c r="G60" s="37">
        <f t="shared" si="17"/>
        <v>0</v>
      </c>
      <c r="H60" s="24" t="s">
        <v>316</v>
      </c>
    </row>
    <row r="61" spans="1:8">
      <c r="A61" s="13" t="s">
        <v>118</v>
      </c>
      <c r="B61" s="37">
        <f t="shared" ref="B61:G61" si="18">SUM(B62:B70)</f>
        <v>0</v>
      </c>
      <c r="C61" s="37">
        <f t="shared" si="18"/>
        <v>0</v>
      </c>
      <c r="D61" s="37">
        <f t="shared" si="18"/>
        <v>0</v>
      </c>
      <c r="E61" s="37">
        <f t="shared" si="18"/>
        <v>0</v>
      </c>
      <c r="F61" s="37">
        <f t="shared" si="18"/>
        <v>0</v>
      </c>
      <c r="G61" s="37">
        <f t="shared" si="18"/>
        <v>0</v>
      </c>
    </row>
    <row r="62" spans="1:8">
      <c r="A62" s="17" t="s">
        <v>119</v>
      </c>
      <c r="B62" s="37">
        <v>0</v>
      </c>
      <c r="C62" s="37">
        <v>0</v>
      </c>
      <c r="D62" s="37">
        <f t="shared" ref="D62:D70" si="19">B62+C62</f>
        <v>0</v>
      </c>
      <c r="E62" s="37">
        <v>0</v>
      </c>
      <c r="F62" s="37">
        <v>0</v>
      </c>
      <c r="G62" s="37">
        <f t="shared" ref="G62:G70" si="20">D62-E62</f>
        <v>0</v>
      </c>
      <c r="H62" s="24" t="s">
        <v>317</v>
      </c>
    </row>
    <row r="63" spans="1:8">
      <c r="A63" s="17" t="s">
        <v>120</v>
      </c>
      <c r="B63" s="37">
        <v>0</v>
      </c>
      <c r="C63" s="37">
        <v>0</v>
      </c>
      <c r="D63" s="37">
        <f t="shared" si="19"/>
        <v>0</v>
      </c>
      <c r="E63" s="37">
        <v>0</v>
      </c>
      <c r="F63" s="37">
        <v>0</v>
      </c>
      <c r="G63" s="37">
        <f t="shared" si="20"/>
        <v>0</v>
      </c>
      <c r="H63" s="24" t="s">
        <v>318</v>
      </c>
    </row>
    <row r="64" spans="1:8">
      <c r="A64" s="17" t="s">
        <v>121</v>
      </c>
      <c r="B64" s="37">
        <v>0</v>
      </c>
      <c r="C64" s="37">
        <v>0</v>
      </c>
      <c r="D64" s="37">
        <f t="shared" si="19"/>
        <v>0</v>
      </c>
      <c r="E64" s="37">
        <v>0</v>
      </c>
      <c r="F64" s="37">
        <v>0</v>
      </c>
      <c r="G64" s="37">
        <f t="shared" si="20"/>
        <v>0</v>
      </c>
      <c r="H64" s="24" t="s">
        <v>319</v>
      </c>
    </row>
    <row r="65" spans="1:8">
      <c r="A65" s="17" t="s">
        <v>122</v>
      </c>
      <c r="B65" s="37">
        <v>0</v>
      </c>
      <c r="C65" s="37">
        <v>0</v>
      </c>
      <c r="D65" s="37">
        <f t="shared" si="19"/>
        <v>0</v>
      </c>
      <c r="E65" s="37">
        <v>0</v>
      </c>
      <c r="F65" s="37">
        <v>0</v>
      </c>
      <c r="G65" s="37">
        <f t="shared" si="20"/>
        <v>0</v>
      </c>
      <c r="H65" s="24" t="s">
        <v>320</v>
      </c>
    </row>
    <row r="66" spans="1:8">
      <c r="A66" s="17" t="s">
        <v>123</v>
      </c>
      <c r="B66" s="37">
        <v>0</v>
      </c>
      <c r="C66" s="37">
        <v>0</v>
      </c>
      <c r="D66" s="37">
        <f t="shared" si="19"/>
        <v>0</v>
      </c>
      <c r="E66" s="37">
        <v>0</v>
      </c>
      <c r="F66" s="37">
        <v>0</v>
      </c>
      <c r="G66" s="37">
        <f t="shared" si="20"/>
        <v>0</v>
      </c>
      <c r="H66" s="24" t="s">
        <v>321</v>
      </c>
    </row>
    <row r="67" spans="1:8">
      <c r="A67" s="17" t="s">
        <v>124</v>
      </c>
      <c r="B67" s="37">
        <v>0</v>
      </c>
      <c r="C67" s="37">
        <v>0</v>
      </c>
      <c r="D67" s="37">
        <f t="shared" si="19"/>
        <v>0</v>
      </c>
      <c r="E67" s="37">
        <v>0</v>
      </c>
      <c r="F67" s="37">
        <v>0</v>
      </c>
      <c r="G67" s="37">
        <f t="shared" si="20"/>
        <v>0</v>
      </c>
      <c r="H67" s="24" t="s">
        <v>322</v>
      </c>
    </row>
    <row r="68" spans="1:8">
      <c r="A68" s="17" t="s">
        <v>125</v>
      </c>
      <c r="B68" s="37">
        <v>0</v>
      </c>
      <c r="C68" s="37">
        <v>0</v>
      </c>
      <c r="D68" s="37">
        <f t="shared" si="19"/>
        <v>0</v>
      </c>
      <c r="E68" s="37">
        <v>0</v>
      </c>
      <c r="F68" s="37">
        <v>0</v>
      </c>
      <c r="G68" s="37">
        <f t="shared" si="20"/>
        <v>0</v>
      </c>
      <c r="H68" s="24" t="s">
        <v>323</v>
      </c>
    </row>
    <row r="69" spans="1:8">
      <c r="A69" s="17" t="s">
        <v>126</v>
      </c>
      <c r="B69" s="37">
        <v>0</v>
      </c>
      <c r="C69" s="37">
        <v>0</v>
      </c>
      <c r="D69" s="37">
        <f t="shared" si="19"/>
        <v>0</v>
      </c>
      <c r="E69" s="37">
        <v>0</v>
      </c>
      <c r="F69" s="37">
        <v>0</v>
      </c>
      <c r="G69" s="37">
        <f t="shared" si="20"/>
        <v>0</v>
      </c>
      <c r="H69" s="24" t="s">
        <v>324</v>
      </c>
    </row>
    <row r="70" spans="1:8">
      <c r="A70" s="17" t="s">
        <v>127</v>
      </c>
      <c r="B70" s="37">
        <v>0</v>
      </c>
      <c r="C70" s="37">
        <v>0</v>
      </c>
      <c r="D70" s="37">
        <f t="shared" si="19"/>
        <v>0</v>
      </c>
      <c r="E70" s="37">
        <v>0</v>
      </c>
      <c r="F70" s="37">
        <v>0</v>
      </c>
      <c r="G70" s="37">
        <f t="shared" si="20"/>
        <v>0</v>
      </c>
      <c r="H70" s="24" t="s">
        <v>325</v>
      </c>
    </row>
    <row r="71" spans="1:8">
      <c r="A71" s="16" t="s">
        <v>135</v>
      </c>
      <c r="B71" s="39">
        <f t="shared" ref="B71:G71" si="21">SUM(B72:B75)</f>
        <v>0</v>
      </c>
      <c r="C71" s="39">
        <f t="shared" si="21"/>
        <v>0</v>
      </c>
      <c r="D71" s="39">
        <f t="shared" si="21"/>
        <v>0</v>
      </c>
      <c r="E71" s="39">
        <f t="shared" si="21"/>
        <v>0</v>
      </c>
      <c r="F71" s="39">
        <f t="shared" si="21"/>
        <v>0</v>
      </c>
      <c r="G71" s="39">
        <f t="shared" si="21"/>
        <v>0</v>
      </c>
    </row>
    <row r="72" spans="1:8" ht="30">
      <c r="A72" s="17" t="s">
        <v>129</v>
      </c>
      <c r="B72" s="37">
        <v>0</v>
      </c>
      <c r="C72" s="37">
        <v>0</v>
      </c>
      <c r="D72" s="37">
        <f>B72+C72</f>
        <v>0</v>
      </c>
      <c r="E72" s="37">
        <v>0</v>
      </c>
      <c r="F72" s="37">
        <v>0</v>
      </c>
      <c r="G72" s="37">
        <f>D72-E72</f>
        <v>0</v>
      </c>
      <c r="H72" s="24" t="s">
        <v>326</v>
      </c>
    </row>
    <row r="73" spans="1:8" ht="30">
      <c r="A73" s="17" t="s">
        <v>130</v>
      </c>
      <c r="B73" s="37">
        <v>0</v>
      </c>
      <c r="C73" s="37">
        <v>0</v>
      </c>
      <c r="D73" s="37">
        <f>B73+C73</f>
        <v>0</v>
      </c>
      <c r="E73" s="37">
        <v>0</v>
      </c>
      <c r="F73" s="37">
        <v>0</v>
      </c>
      <c r="G73" s="37">
        <f>D73-E73</f>
        <v>0</v>
      </c>
      <c r="H73" s="24" t="s">
        <v>327</v>
      </c>
    </row>
    <row r="74" spans="1:8">
      <c r="A74" s="17" t="s">
        <v>131</v>
      </c>
      <c r="B74" s="37">
        <v>0</v>
      </c>
      <c r="C74" s="37">
        <v>0</v>
      </c>
      <c r="D74" s="37">
        <f>B74+C74</f>
        <v>0</v>
      </c>
      <c r="E74" s="37">
        <v>0</v>
      </c>
      <c r="F74" s="37">
        <v>0</v>
      </c>
      <c r="G74" s="37">
        <f>D74-E74</f>
        <v>0</v>
      </c>
      <c r="H74" s="24" t="s">
        <v>328</v>
      </c>
    </row>
    <row r="75" spans="1:8">
      <c r="A75" s="17" t="s">
        <v>132</v>
      </c>
      <c r="B75" s="37">
        <v>0</v>
      </c>
      <c r="C75" s="37">
        <v>0</v>
      </c>
      <c r="D75" s="37">
        <f>B75+C75</f>
        <v>0</v>
      </c>
      <c r="E75" s="37">
        <v>0</v>
      </c>
      <c r="F75" s="37">
        <v>0</v>
      </c>
      <c r="G75" s="37">
        <f>D75-E75</f>
        <v>0</v>
      </c>
      <c r="H75" s="24" t="s">
        <v>329</v>
      </c>
    </row>
    <row r="76" spans="1:8">
      <c r="A76" s="14"/>
      <c r="B76" s="40"/>
      <c r="C76" s="40"/>
      <c r="D76" s="40"/>
      <c r="E76" s="40"/>
      <c r="F76" s="40"/>
      <c r="G76" s="40"/>
    </row>
    <row r="77" spans="1:8">
      <c r="A77" s="8" t="s">
        <v>87</v>
      </c>
      <c r="B77" s="38">
        <f t="shared" ref="B77:G77" si="22">B9+B43</f>
        <v>377052294.24000001</v>
      </c>
      <c r="C77" s="38">
        <f t="shared" si="22"/>
        <v>362824772.98999995</v>
      </c>
      <c r="D77" s="38">
        <f t="shared" si="22"/>
        <v>739877067.23000002</v>
      </c>
      <c r="E77" s="38">
        <f t="shared" si="22"/>
        <v>165673232.58000001</v>
      </c>
      <c r="F77" s="38">
        <f t="shared" si="22"/>
        <v>163042656.57999998</v>
      </c>
      <c r="G77" s="38">
        <f t="shared" si="22"/>
        <v>574203834.64999998</v>
      </c>
    </row>
    <row r="78" spans="1:8">
      <c r="A78" s="4"/>
      <c r="B78" s="27"/>
      <c r="C78" s="27"/>
      <c r="D78" s="27"/>
      <c r="E78" s="27"/>
      <c r="F78" s="27"/>
      <c r="G78" s="2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>Página &amp;P de &amp;F</oddFooter>
  </headerFooter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view="pageBreakPreview" zoomScale="60" zoomScaleNormal="100" workbookViewId="0">
      <selection activeCell="A5" sqref="A5:G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51" t="s">
        <v>136</v>
      </c>
      <c r="B1" s="150"/>
      <c r="C1" s="150"/>
      <c r="D1" s="150"/>
      <c r="E1" s="150"/>
      <c r="F1" s="150"/>
      <c r="G1" s="150"/>
    </row>
    <row r="2" spans="1:7">
      <c r="A2" s="136" t="s">
        <v>331</v>
      </c>
      <c r="B2" s="137"/>
      <c r="C2" s="137"/>
      <c r="D2" s="137"/>
      <c r="E2" s="137"/>
      <c r="F2" s="137"/>
      <c r="G2" s="138"/>
    </row>
    <row r="3" spans="1:7">
      <c r="A3" s="139" t="s">
        <v>1</v>
      </c>
      <c r="B3" s="140"/>
      <c r="C3" s="140"/>
      <c r="D3" s="140"/>
      <c r="E3" s="140"/>
      <c r="F3" s="140"/>
      <c r="G3" s="141"/>
    </row>
    <row r="4" spans="1:7">
      <c r="A4" s="139" t="s">
        <v>137</v>
      </c>
      <c r="B4" s="140"/>
      <c r="C4" s="140"/>
      <c r="D4" s="140"/>
      <c r="E4" s="140"/>
      <c r="F4" s="140"/>
      <c r="G4" s="141"/>
    </row>
    <row r="5" spans="1:7">
      <c r="A5" s="139" t="s">
        <v>332</v>
      </c>
      <c r="B5" s="140"/>
      <c r="C5" s="140"/>
      <c r="D5" s="140"/>
      <c r="E5" s="140"/>
      <c r="F5" s="140"/>
      <c r="G5" s="141"/>
    </row>
    <row r="6" spans="1:7">
      <c r="A6" s="142" t="s">
        <v>3</v>
      </c>
      <c r="B6" s="143"/>
      <c r="C6" s="143"/>
      <c r="D6" s="143"/>
      <c r="E6" s="143"/>
      <c r="F6" s="143"/>
      <c r="G6" s="144"/>
    </row>
    <row r="7" spans="1:7">
      <c r="A7" s="147" t="s">
        <v>138</v>
      </c>
      <c r="B7" s="152" t="s">
        <v>5</v>
      </c>
      <c r="C7" s="152"/>
      <c r="D7" s="152"/>
      <c r="E7" s="152"/>
      <c r="F7" s="152"/>
      <c r="G7" s="152" t="s">
        <v>6</v>
      </c>
    </row>
    <row r="8" spans="1:7" ht="30">
      <c r="A8" s="148"/>
      <c r="B8" s="3" t="s">
        <v>7</v>
      </c>
      <c r="C8" s="19" t="s">
        <v>99</v>
      </c>
      <c r="D8" s="19" t="s">
        <v>91</v>
      </c>
      <c r="E8" s="19" t="s">
        <v>10</v>
      </c>
      <c r="F8" s="19" t="s">
        <v>92</v>
      </c>
      <c r="G8" s="160"/>
    </row>
    <row r="9" spans="1:7">
      <c r="A9" s="7" t="s">
        <v>139</v>
      </c>
      <c r="B9" s="41">
        <f t="shared" ref="B9:G9" si="0">B10+B11+B12+B15+B16+B19</f>
        <v>122286888.98</v>
      </c>
      <c r="C9" s="41">
        <f t="shared" si="0"/>
        <v>-1712.29</v>
      </c>
      <c r="D9" s="41">
        <f t="shared" si="0"/>
        <v>122285176.69</v>
      </c>
      <c r="E9" s="41">
        <f t="shared" si="0"/>
        <v>32894733.620000001</v>
      </c>
      <c r="F9" s="41">
        <f t="shared" si="0"/>
        <v>32669646.760000002</v>
      </c>
      <c r="G9" s="41">
        <f t="shared" si="0"/>
        <v>89390443.069999993</v>
      </c>
    </row>
    <row r="10" spans="1:7">
      <c r="A10" s="13" t="s">
        <v>140</v>
      </c>
      <c r="B10" s="42">
        <v>122286888.98</v>
      </c>
      <c r="C10" s="42">
        <v>-1712.29</v>
      </c>
      <c r="D10" s="42">
        <f>B10+C10</f>
        <v>122285176.69</v>
      </c>
      <c r="E10" s="42">
        <v>32894733.620000001</v>
      </c>
      <c r="F10" s="42">
        <v>32669646.760000002</v>
      </c>
      <c r="G10" s="42">
        <f>D10-E10</f>
        <v>89390443.069999993</v>
      </c>
    </row>
    <row r="11" spans="1:7">
      <c r="A11" s="13" t="s">
        <v>141</v>
      </c>
      <c r="B11" s="42">
        <v>0</v>
      </c>
      <c r="C11" s="42">
        <v>0</v>
      </c>
      <c r="D11" s="42">
        <f>B11+C11</f>
        <v>0</v>
      </c>
      <c r="E11" s="42">
        <v>0</v>
      </c>
      <c r="F11" s="42">
        <v>0</v>
      </c>
      <c r="G11" s="42">
        <f>D11-E11</f>
        <v>0</v>
      </c>
    </row>
    <row r="12" spans="1:7">
      <c r="A12" s="13" t="s">
        <v>142</v>
      </c>
      <c r="B12" s="42">
        <f t="shared" ref="B12:G12" si="1">B13+B14</f>
        <v>0</v>
      </c>
      <c r="C12" s="42">
        <f t="shared" si="1"/>
        <v>0</v>
      </c>
      <c r="D12" s="42">
        <f t="shared" si="1"/>
        <v>0</v>
      </c>
      <c r="E12" s="42">
        <f t="shared" si="1"/>
        <v>0</v>
      </c>
      <c r="F12" s="42">
        <f t="shared" si="1"/>
        <v>0</v>
      </c>
      <c r="G12" s="42">
        <f t="shared" si="1"/>
        <v>0</v>
      </c>
    </row>
    <row r="13" spans="1:7">
      <c r="A13" s="15" t="s">
        <v>143</v>
      </c>
      <c r="B13" s="42">
        <v>0</v>
      </c>
      <c r="C13" s="42">
        <v>0</v>
      </c>
      <c r="D13" s="42">
        <f>B13+C13</f>
        <v>0</v>
      </c>
      <c r="E13" s="42">
        <v>0</v>
      </c>
      <c r="F13" s="42">
        <v>0</v>
      </c>
      <c r="G13" s="42">
        <f>D13-E13</f>
        <v>0</v>
      </c>
    </row>
    <row r="14" spans="1:7">
      <c r="A14" s="15" t="s">
        <v>144</v>
      </c>
      <c r="B14" s="42">
        <v>0</v>
      </c>
      <c r="C14" s="42">
        <v>0</v>
      </c>
      <c r="D14" s="42">
        <f>B14+C14</f>
        <v>0</v>
      </c>
      <c r="E14" s="42">
        <v>0</v>
      </c>
      <c r="F14" s="42">
        <v>0</v>
      </c>
      <c r="G14" s="42">
        <f>D14-E14</f>
        <v>0</v>
      </c>
    </row>
    <row r="15" spans="1:7">
      <c r="A15" s="13" t="s">
        <v>145</v>
      </c>
      <c r="B15" s="42">
        <v>0</v>
      </c>
      <c r="C15" s="42">
        <v>0</v>
      </c>
      <c r="D15" s="42">
        <f>B15+C15</f>
        <v>0</v>
      </c>
      <c r="E15" s="42">
        <v>0</v>
      </c>
      <c r="F15" s="42">
        <v>0</v>
      </c>
      <c r="G15" s="42">
        <f>D15-E15</f>
        <v>0</v>
      </c>
    </row>
    <row r="16" spans="1:7" ht="30">
      <c r="A16" s="16" t="s">
        <v>146</v>
      </c>
      <c r="B16" s="42">
        <f t="shared" ref="B16:G16" si="2">B17+B18</f>
        <v>0</v>
      </c>
      <c r="C16" s="42">
        <f t="shared" si="2"/>
        <v>0</v>
      </c>
      <c r="D16" s="42">
        <f t="shared" si="2"/>
        <v>0</v>
      </c>
      <c r="E16" s="42">
        <f t="shared" si="2"/>
        <v>0</v>
      </c>
      <c r="F16" s="42">
        <f t="shared" si="2"/>
        <v>0</v>
      </c>
      <c r="G16" s="42">
        <f t="shared" si="2"/>
        <v>0</v>
      </c>
    </row>
    <row r="17" spans="1:7">
      <c r="A17" s="15" t="s">
        <v>147</v>
      </c>
      <c r="B17" s="42">
        <v>0</v>
      </c>
      <c r="C17" s="42">
        <v>0</v>
      </c>
      <c r="D17" s="42">
        <f>B17+C17</f>
        <v>0</v>
      </c>
      <c r="E17" s="42">
        <v>0</v>
      </c>
      <c r="F17" s="42">
        <v>0</v>
      </c>
      <c r="G17" s="42">
        <f>D17-E17</f>
        <v>0</v>
      </c>
    </row>
    <row r="18" spans="1:7">
      <c r="A18" s="15" t="s">
        <v>148</v>
      </c>
      <c r="B18" s="42">
        <v>0</v>
      </c>
      <c r="C18" s="42">
        <v>0</v>
      </c>
      <c r="D18" s="42">
        <f>B18+C18</f>
        <v>0</v>
      </c>
      <c r="E18" s="42">
        <v>0</v>
      </c>
      <c r="F18" s="42">
        <v>0</v>
      </c>
      <c r="G18" s="42">
        <f>D18-E18</f>
        <v>0</v>
      </c>
    </row>
    <row r="19" spans="1:7">
      <c r="A19" s="13" t="s">
        <v>149</v>
      </c>
      <c r="B19" s="42">
        <v>0</v>
      </c>
      <c r="C19" s="42">
        <v>0</v>
      </c>
      <c r="D19" s="42">
        <f>B19+C19</f>
        <v>0</v>
      </c>
      <c r="E19" s="42">
        <v>0</v>
      </c>
      <c r="F19" s="42">
        <v>0</v>
      </c>
      <c r="G19" s="42">
        <f>D19-E19</f>
        <v>0</v>
      </c>
    </row>
    <row r="20" spans="1:7">
      <c r="A20" s="14"/>
      <c r="B20" s="43"/>
      <c r="C20" s="43"/>
      <c r="D20" s="43"/>
      <c r="E20" s="43"/>
      <c r="F20" s="43"/>
      <c r="G20" s="43"/>
    </row>
    <row r="21" spans="1:7">
      <c r="A21" s="18" t="s">
        <v>150</v>
      </c>
      <c r="B21" s="41">
        <f t="shared" ref="B21:G21" si="3">B22+B23+B24+B27+B28+B31</f>
        <v>23994527.690000001</v>
      </c>
      <c r="C21" s="41">
        <f t="shared" si="3"/>
        <v>0</v>
      </c>
      <c r="D21" s="41">
        <f t="shared" si="3"/>
        <v>23994527.690000001</v>
      </c>
      <c r="E21" s="41">
        <f t="shared" si="3"/>
        <v>0</v>
      </c>
      <c r="F21" s="41">
        <f t="shared" si="3"/>
        <v>0</v>
      </c>
      <c r="G21" s="41">
        <f t="shared" si="3"/>
        <v>23994527.690000001</v>
      </c>
    </row>
    <row r="22" spans="1:7">
      <c r="A22" s="13" t="s">
        <v>140</v>
      </c>
      <c r="B22" s="42">
        <v>23994527.690000001</v>
      </c>
      <c r="C22" s="42">
        <v>0</v>
      </c>
      <c r="D22" s="42">
        <f>B22+C22</f>
        <v>23994527.690000001</v>
      </c>
      <c r="E22" s="42">
        <v>0</v>
      </c>
      <c r="F22" s="42">
        <v>0</v>
      </c>
      <c r="G22" s="42">
        <f>D22-E22</f>
        <v>23994527.690000001</v>
      </c>
    </row>
    <row r="23" spans="1:7">
      <c r="A23" s="13" t="s">
        <v>141</v>
      </c>
      <c r="B23" s="42">
        <v>0</v>
      </c>
      <c r="C23" s="42">
        <v>0</v>
      </c>
      <c r="D23" s="42">
        <f>B23+C23</f>
        <v>0</v>
      </c>
      <c r="E23" s="42">
        <v>0</v>
      </c>
      <c r="F23" s="42">
        <v>0</v>
      </c>
      <c r="G23" s="42">
        <f>D23-E23</f>
        <v>0</v>
      </c>
    </row>
    <row r="24" spans="1:7">
      <c r="A24" s="13" t="s">
        <v>142</v>
      </c>
      <c r="B24" s="42">
        <f t="shared" ref="B24:G24" si="4">B25+B26</f>
        <v>0</v>
      </c>
      <c r="C24" s="42">
        <f t="shared" si="4"/>
        <v>0</v>
      </c>
      <c r="D24" s="42">
        <f t="shared" si="4"/>
        <v>0</v>
      </c>
      <c r="E24" s="42">
        <f t="shared" si="4"/>
        <v>0</v>
      </c>
      <c r="F24" s="42">
        <f t="shared" si="4"/>
        <v>0</v>
      </c>
      <c r="G24" s="42">
        <f t="shared" si="4"/>
        <v>0</v>
      </c>
    </row>
    <row r="25" spans="1:7">
      <c r="A25" s="15" t="s">
        <v>143</v>
      </c>
      <c r="B25" s="42">
        <v>0</v>
      </c>
      <c r="C25" s="42">
        <v>0</v>
      </c>
      <c r="D25" s="42">
        <f>B25+C25</f>
        <v>0</v>
      </c>
      <c r="E25" s="42">
        <v>0</v>
      </c>
      <c r="F25" s="42">
        <v>0</v>
      </c>
      <c r="G25" s="42">
        <f>D25-E25</f>
        <v>0</v>
      </c>
    </row>
    <row r="26" spans="1:7">
      <c r="A26" s="15" t="s">
        <v>144</v>
      </c>
      <c r="B26" s="42">
        <v>0</v>
      </c>
      <c r="C26" s="42">
        <v>0</v>
      </c>
      <c r="D26" s="42">
        <f>B26+C26</f>
        <v>0</v>
      </c>
      <c r="E26" s="42">
        <v>0</v>
      </c>
      <c r="F26" s="42">
        <v>0</v>
      </c>
      <c r="G26" s="42">
        <f>D26-E26</f>
        <v>0</v>
      </c>
    </row>
    <row r="27" spans="1:7">
      <c r="A27" s="13" t="s">
        <v>145</v>
      </c>
      <c r="B27" s="42">
        <v>0</v>
      </c>
      <c r="C27" s="42">
        <v>0</v>
      </c>
      <c r="D27" s="42">
        <f>B27+C27</f>
        <v>0</v>
      </c>
      <c r="E27" s="42">
        <v>0</v>
      </c>
      <c r="F27" s="42">
        <v>0</v>
      </c>
      <c r="G27" s="42">
        <f>D27-E27</f>
        <v>0</v>
      </c>
    </row>
    <row r="28" spans="1:7" ht="30">
      <c r="A28" s="16" t="s">
        <v>146</v>
      </c>
      <c r="B28" s="42">
        <f t="shared" ref="B28:G28" si="5">B29+B30</f>
        <v>0</v>
      </c>
      <c r="C28" s="42">
        <f t="shared" si="5"/>
        <v>0</v>
      </c>
      <c r="D28" s="42">
        <f t="shared" si="5"/>
        <v>0</v>
      </c>
      <c r="E28" s="42">
        <f t="shared" si="5"/>
        <v>0</v>
      </c>
      <c r="F28" s="42">
        <f t="shared" si="5"/>
        <v>0</v>
      </c>
      <c r="G28" s="42">
        <f t="shared" si="5"/>
        <v>0</v>
      </c>
    </row>
    <row r="29" spans="1:7">
      <c r="A29" s="15" t="s">
        <v>147</v>
      </c>
      <c r="B29" s="42">
        <v>0</v>
      </c>
      <c r="C29" s="42">
        <v>0</v>
      </c>
      <c r="D29" s="42">
        <f>B29+C29</f>
        <v>0</v>
      </c>
      <c r="E29" s="42">
        <v>0</v>
      </c>
      <c r="F29" s="42">
        <v>0</v>
      </c>
      <c r="G29" s="42">
        <f>D29-E29</f>
        <v>0</v>
      </c>
    </row>
    <row r="30" spans="1:7">
      <c r="A30" s="15" t="s">
        <v>148</v>
      </c>
      <c r="B30" s="42">
        <v>0</v>
      </c>
      <c r="C30" s="42">
        <v>0</v>
      </c>
      <c r="D30" s="42">
        <f>B30+C30</f>
        <v>0</v>
      </c>
      <c r="E30" s="42">
        <v>0</v>
      </c>
      <c r="F30" s="42">
        <v>0</v>
      </c>
      <c r="G30" s="42">
        <f>D30-E30</f>
        <v>0</v>
      </c>
    </row>
    <row r="31" spans="1:7">
      <c r="A31" s="13" t="s">
        <v>149</v>
      </c>
      <c r="B31" s="42">
        <v>0</v>
      </c>
      <c r="C31" s="42">
        <v>0</v>
      </c>
      <c r="D31" s="42">
        <f>B31+C31</f>
        <v>0</v>
      </c>
      <c r="E31" s="42">
        <v>0</v>
      </c>
      <c r="F31" s="42">
        <v>0</v>
      </c>
      <c r="G31" s="42">
        <f>D31-E31</f>
        <v>0</v>
      </c>
    </row>
    <row r="32" spans="1:7">
      <c r="A32" s="14"/>
      <c r="B32" s="43"/>
      <c r="C32" s="43"/>
      <c r="D32" s="43"/>
      <c r="E32" s="43"/>
      <c r="F32" s="43"/>
      <c r="G32" s="43"/>
    </row>
    <row r="33" spans="1:7">
      <c r="A33" s="8" t="s">
        <v>151</v>
      </c>
      <c r="B33" s="41">
        <f t="shared" ref="B33:G33" si="6">B9+B21</f>
        <v>146281416.67000002</v>
      </c>
      <c r="C33" s="41">
        <f t="shared" si="6"/>
        <v>-1712.29</v>
      </c>
      <c r="D33" s="41">
        <f t="shared" si="6"/>
        <v>146279704.38</v>
      </c>
      <c r="E33" s="41">
        <f t="shared" si="6"/>
        <v>32894733.620000001</v>
      </c>
      <c r="F33" s="41">
        <f t="shared" si="6"/>
        <v>32669646.760000002</v>
      </c>
      <c r="G33" s="41">
        <f t="shared" si="6"/>
        <v>113384970.75999999</v>
      </c>
    </row>
    <row r="34" spans="1:7">
      <c r="A34" s="4"/>
      <c r="B34" s="28"/>
      <c r="C34" s="28"/>
      <c r="D34" s="28"/>
      <c r="E34" s="28"/>
      <c r="F34" s="28"/>
      <c r="G34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3" orientation="portrait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F01</vt:lpstr>
      <vt:lpstr>F02</vt:lpstr>
      <vt:lpstr>F03</vt:lpstr>
      <vt:lpstr>F04</vt:lpstr>
      <vt:lpstr>F05</vt:lpstr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2024-05-18T14:48:41Z</cp:lastPrinted>
  <dcterms:created xsi:type="dcterms:W3CDTF">2018-11-21T18:09:30Z</dcterms:created>
  <dcterms:modified xsi:type="dcterms:W3CDTF">2024-05-19T18:55:27Z</dcterms:modified>
</cp:coreProperties>
</file>