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420" yWindow="285" windowWidth="11910" windowHeight="1068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A21" i="1"/>
  <c r="E30" i="1" l="1"/>
  <c r="C11" i="1"/>
  <c r="E20" i="1" l="1"/>
  <c r="A26" i="1" l="1"/>
  <c r="E4" i="1"/>
  <c r="E5" i="1"/>
  <c r="E6" i="1"/>
  <c r="E7" i="1"/>
  <c r="E8" i="1"/>
  <c r="E9" i="1"/>
  <c r="E10" i="1"/>
  <c r="E12" i="1"/>
  <c r="E3" i="1"/>
  <c r="E2" i="1"/>
  <c r="C3" i="1"/>
  <c r="C4" i="1"/>
  <c r="C5" i="1"/>
  <c r="C6" i="1"/>
  <c r="C7" i="1"/>
  <c r="C8" i="1"/>
  <c r="C9" i="1"/>
  <c r="C10" i="1"/>
  <c r="C12" i="1"/>
  <c r="C2" i="1"/>
  <c r="D12" i="1"/>
  <c r="D10" i="1"/>
  <c r="D9" i="1"/>
  <c r="D8" i="1"/>
  <c r="D7" i="1"/>
  <c r="D6" i="1"/>
  <c r="D5" i="1"/>
  <c r="D4" i="1"/>
  <c r="D3" i="1"/>
  <c r="D2" i="1"/>
  <c r="I4" i="1"/>
  <c r="I6" i="1"/>
  <c r="I8" i="1"/>
  <c r="I10" i="1"/>
  <c r="I2" i="1"/>
  <c r="I5" i="1"/>
  <c r="I7" i="1"/>
  <c r="I9" i="1"/>
  <c r="I12" i="1"/>
  <c r="I3" i="1"/>
  <c r="E13" i="1" l="1"/>
  <c r="D13" i="1"/>
  <c r="C13" i="1"/>
  <c r="E14" i="1" l="1"/>
  <c r="A24" i="1" s="1"/>
  <c r="A27" i="1" s="1"/>
</calcChain>
</file>

<file path=xl/sharedStrings.xml><?xml version="1.0" encoding="utf-8"?>
<sst xmlns="http://schemas.openxmlformats.org/spreadsheetml/2006/main" count="28" uniqueCount="28">
  <si>
    <t>AL PERIODO 20-2022</t>
  </si>
  <si>
    <t>JUBILADOS Y PENSIONADOS</t>
  </si>
  <si>
    <t>PERCEPCION MENSUAL</t>
  </si>
  <si>
    <t>Garcia Contreras Josefina</t>
  </si>
  <si>
    <t>Galvan Guzman Adriana</t>
  </si>
  <si>
    <t>Sanchez Sanchez Ma. Consuelo</t>
  </si>
  <si>
    <t>Tobon Camargo Veronica</t>
  </si>
  <si>
    <t>Chavez Garcia Ma. De Los Angeles</t>
  </si>
  <si>
    <t>Zavala Flores Josefina</t>
  </si>
  <si>
    <t>Martinez Herrera Aurora</t>
  </si>
  <si>
    <t>Lopez Montalvo David</t>
  </si>
  <si>
    <t>Lanuza Lopez Luis</t>
  </si>
  <si>
    <t>Perez  Paramo Jose Antonio</t>
  </si>
  <si>
    <t>Nombre</t>
  </si>
  <si>
    <t>Salario Diario</t>
  </si>
  <si>
    <t>Fecha de Ingreso</t>
  </si>
  <si>
    <t>Años de Servicio</t>
  </si>
  <si>
    <t>Quinquenio</t>
  </si>
  <si>
    <t>Despensa</t>
  </si>
  <si>
    <t>Salario Mensual</t>
  </si>
  <si>
    <t>Total Mensual</t>
  </si>
  <si>
    <t>EMPLEADOS PROXIMOS A JUBILARSE</t>
  </si>
  <si>
    <t>IMPORTE MENSUAL DE LOS EMPLEADOS PROXIMOS A JUBILARSE</t>
  </si>
  <si>
    <t>TOTAL DE JUBILADOS Y PENSIONADOS</t>
  </si>
  <si>
    <t>IMPORTE MENSUAL</t>
  </si>
  <si>
    <t>INCREMENTO</t>
  </si>
  <si>
    <t>PRONOSTICO DE INCREMENTO</t>
  </si>
  <si>
    <t>López Rincon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</si>
</sst>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/>
    <xf numFmtId="0" fontId="3" fillId="0" borderId="1" xfId="0" applyFont="1" applyBorder="1"/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3" fontId="3" fillId="0" borderId="1" xfId="1" applyFont="1" applyBorder="1"/>
    <xf numFmtId="43" fontId="3" fillId="0" borderId="0" xfId="0" applyNumberFormat="1" applyFont="1"/>
    <xf numFmtId="43" fontId="3" fillId="0" borderId="1" xfId="0" applyNumberFormat="1" applyFont="1" applyBorder="1"/>
    <xf numFmtId="0" fontId="0" fillId="0" borderId="4" xfId="0" applyBorder="1"/>
    <xf numFmtId="0" fontId="0" fillId="0" borderId="0" xfId="0" applyBorder="1"/>
    <xf numFmtId="43" fontId="4" fillId="0" borderId="5" xfId="0" applyNumberFormat="1" applyFont="1" applyBorder="1"/>
    <xf numFmtId="164" fontId="3" fillId="0" borderId="0" xfId="0" applyNumberFormat="1" applyFont="1"/>
    <xf numFmtId="0" fontId="4" fillId="0" borderId="0" xfId="0" applyFont="1" applyAlignment="1">
      <alignment horizontal="center" vertical="center"/>
    </xf>
    <xf numFmtId="10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0" xfId="1" applyFont="1"/>
    <xf numFmtId="43" fontId="0" fillId="0" borderId="0" xfId="0" applyNumberFormat="1"/>
    <xf numFmtId="44" fontId="0" fillId="0" borderId="0" xfId="2" applyFont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F22" sqref="F22"/>
    </sheetView>
  </sheetViews>
  <sheetFormatPr baseColWidth="10" defaultRowHeight="15" x14ac:dyDescent="0.25"/>
  <cols>
    <col min="1" max="1" width="25.85546875" bestFit="1" customWidth="1"/>
    <col min="5" max="5" width="15.140625" bestFit="1" customWidth="1"/>
    <col min="7" max="8" width="4.42578125" hidden="1" customWidth="1"/>
    <col min="9" max="9" width="10.140625" customWidth="1"/>
    <col min="11" max="11" width="12.7109375" bestFit="1" customWidth="1"/>
  </cols>
  <sheetData>
    <row r="1" spans="1:9" ht="29.25" customHeight="1" x14ac:dyDescent="0.25">
      <c r="A1" s="6" t="s">
        <v>13</v>
      </c>
      <c r="B1" s="6" t="s">
        <v>14</v>
      </c>
      <c r="C1" s="6" t="s">
        <v>19</v>
      </c>
      <c r="D1" s="6" t="s">
        <v>17</v>
      </c>
      <c r="E1" s="6" t="s">
        <v>18</v>
      </c>
      <c r="F1" s="6" t="s">
        <v>15</v>
      </c>
      <c r="G1" s="6"/>
      <c r="H1" s="6"/>
      <c r="I1" s="6" t="s">
        <v>16</v>
      </c>
    </row>
    <row r="2" spans="1:9" x14ac:dyDescent="0.25">
      <c r="A2" s="1" t="s">
        <v>3</v>
      </c>
      <c r="B2" s="2">
        <v>418.05</v>
      </c>
      <c r="C2" s="2">
        <f>+B2*30</f>
        <v>12541.5</v>
      </c>
      <c r="D2" s="7">
        <f t="shared" ref="D2:D8" si="0">+B2*5</f>
        <v>2090.25</v>
      </c>
      <c r="E2" s="2">
        <f>(96.22*2)*2</f>
        <v>384.88</v>
      </c>
      <c r="F2" s="3">
        <v>35796</v>
      </c>
      <c r="G2" s="2">
        <v>1998</v>
      </c>
      <c r="H2" s="2">
        <v>2022</v>
      </c>
      <c r="I2" s="16">
        <f>+H2-G2</f>
        <v>24</v>
      </c>
    </row>
    <row r="3" spans="1:9" x14ac:dyDescent="0.25">
      <c r="A3" s="1" t="s">
        <v>4</v>
      </c>
      <c r="B3" s="2">
        <v>306.29000000000002</v>
      </c>
      <c r="C3" s="2">
        <f t="shared" ref="C3:C12" si="1">+B3*30</f>
        <v>9188.7000000000007</v>
      </c>
      <c r="D3" s="7">
        <f t="shared" si="0"/>
        <v>1531.45</v>
      </c>
      <c r="E3" s="2">
        <f>(96.22*2)*2</f>
        <v>384.88</v>
      </c>
      <c r="F3" s="4">
        <v>35802</v>
      </c>
      <c r="G3" s="2">
        <v>1998</v>
      </c>
      <c r="H3" s="2">
        <v>2022</v>
      </c>
      <c r="I3" s="16">
        <f t="shared" ref="I3:I12" si="2">+H3-G3</f>
        <v>24</v>
      </c>
    </row>
    <row r="4" spans="1:9" x14ac:dyDescent="0.25">
      <c r="A4" s="1" t="s">
        <v>5</v>
      </c>
      <c r="B4" s="2">
        <v>338.77</v>
      </c>
      <c r="C4" s="2">
        <f t="shared" si="1"/>
        <v>10163.099999999999</v>
      </c>
      <c r="D4" s="7">
        <f t="shared" si="0"/>
        <v>1693.85</v>
      </c>
      <c r="E4" s="2">
        <f t="shared" ref="E4:E12" si="3">(96.22*2)*2</f>
        <v>384.88</v>
      </c>
      <c r="F4" s="3">
        <v>35992</v>
      </c>
      <c r="G4" s="2">
        <v>1998</v>
      </c>
      <c r="H4" s="2">
        <v>2022</v>
      </c>
      <c r="I4" s="16">
        <f t="shared" si="2"/>
        <v>24</v>
      </c>
    </row>
    <row r="5" spans="1:9" x14ac:dyDescent="0.25">
      <c r="A5" s="1" t="s">
        <v>6</v>
      </c>
      <c r="B5" s="2">
        <v>306.29000000000002</v>
      </c>
      <c r="C5" s="2">
        <f t="shared" si="1"/>
        <v>9188.7000000000007</v>
      </c>
      <c r="D5" s="7">
        <f t="shared" si="0"/>
        <v>1531.45</v>
      </c>
      <c r="E5" s="2">
        <f t="shared" si="3"/>
        <v>384.88</v>
      </c>
      <c r="F5" s="3">
        <v>35931</v>
      </c>
      <c r="G5" s="2">
        <v>1998</v>
      </c>
      <c r="H5" s="2">
        <v>2022</v>
      </c>
      <c r="I5" s="16">
        <f t="shared" si="2"/>
        <v>24</v>
      </c>
    </row>
    <row r="6" spans="1:9" x14ac:dyDescent="0.25">
      <c r="A6" s="1" t="s">
        <v>7</v>
      </c>
      <c r="B6" s="2">
        <v>230.47</v>
      </c>
      <c r="C6" s="2">
        <f t="shared" si="1"/>
        <v>6914.1</v>
      </c>
      <c r="D6" s="7">
        <f t="shared" si="0"/>
        <v>1152.3499999999999</v>
      </c>
      <c r="E6" s="2">
        <f t="shared" si="3"/>
        <v>384.88</v>
      </c>
      <c r="F6" s="4">
        <v>35842</v>
      </c>
      <c r="G6" s="2">
        <v>1998</v>
      </c>
      <c r="H6" s="2">
        <v>2022</v>
      </c>
      <c r="I6" s="16">
        <f t="shared" si="2"/>
        <v>24</v>
      </c>
    </row>
    <row r="7" spans="1:9" x14ac:dyDescent="0.25">
      <c r="A7" s="2" t="s">
        <v>8</v>
      </c>
      <c r="B7" s="2">
        <v>374.13</v>
      </c>
      <c r="C7" s="2">
        <f t="shared" si="1"/>
        <v>11223.9</v>
      </c>
      <c r="D7" s="7">
        <f t="shared" si="0"/>
        <v>1870.65</v>
      </c>
      <c r="E7" s="2">
        <f t="shared" si="3"/>
        <v>384.88</v>
      </c>
      <c r="F7" s="4">
        <v>35674</v>
      </c>
      <c r="G7" s="2">
        <v>1997</v>
      </c>
      <c r="H7" s="2">
        <v>2022</v>
      </c>
      <c r="I7" s="16">
        <f t="shared" si="2"/>
        <v>25</v>
      </c>
    </row>
    <row r="8" spans="1:9" x14ac:dyDescent="0.25">
      <c r="A8" s="1" t="s">
        <v>9</v>
      </c>
      <c r="B8" s="2">
        <v>361.48</v>
      </c>
      <c r="C8" s="2">
        <f t="shared" si="1"/>
        <v>10844.400000000001</v>
      </c>
      <c r="D8" s="7">
        <f t="shared" si="0"/>
        <v>1807.4</v>
      </c>
      <c r="E8" s="2">
        <f t="shared" si="3"/>
        <v>384.88</v>
      </c>
      <c r="F8" s="3">
        <v>34185</v>
      </c>
      <c r="G8" s="2">
        <v>1993</v>
      </c>
      <c r="H8" s="2">
        <v>2022</v>
      </c>
      <c r="I8" s="17">
        <f t="shared" si="2"/>
        <v>29</v>
      </c>
    </row>
    <row r="9" spans="1:9" x14ac:dyDescent="0.25">
      <c r="A9" s="1" t="s">
        <v>10</v>
      </c>
      <c r="B9" s="2">
        <v>230.47</v>
      </c>
      <c r="C9" s="2">
        <f t="shared" si="1"/>
        <v>6914.1</v>
      </c>
      <c r="D9" s="7">
        <f>+B9*6</f>
        <v>1382.82</v>
      </c>
      <c r="E9" s="2">
        <f t="shared" si="3"/>
        <v>384.88</v>
      </c>
      <c r="F9" s="3">
        <v>33946</v>
      </c>
      <c r="G9" s="2">
        <v>1992</v>
      </c>
      <c r="H9" s="2">
        <v>2022</v>
      </c>
      <c r="I9" s="16">
        <f t="shared" si="2"/>
        <v>30</v>
      </c>
    </row>
    <row r="10" spans="1:9" x14ac:dyDescent="0.25">
      <c r="A10" s="1" t="s">
        <v>11</v>
      </c>
      <c r="B10" s="2">
        <v>374.13</v>
      </c>
      <c r="C10" s="2">
        <f t="shared" si="1"/>
        <v>11223.9</v>
      </c>
      <c r="D10" s="7">
        <f>+B10*6</f>
        <v>2244.7799999999997</v>
      </c>
      <c r="E10" s="2">
        <f t="shared" si="3"/>
        <v>384.88</v>
      </c>
      <c r="F10" s="4">
        <v>33837</v>
      </c>
      <c r="G10" s="2">
        <v>1992</v>
      </c>
      <c r="H10" s="2">
        <v>2022</v>
      </c>
      <c r="I10" s="16">
        <f t="shared" si="2"/>
        <v>30</v>
      </c>
    </row>
    <row r="11" spans="1:9" x14ac:dyDescent="0.25">
      <c r="A11" s="1" t="s">
        <v>27</v>
      </c>
      <c r="B11" s="2">
        <v>614.05999999999995</v>
      </c>
      <c r="C11" s="2">
        <f t="shared" si="1"/>
        <v>18421.8</v>
      </c>
      <c r="D11" s="7">
        <v>0</v>
      </c>
      <c r="E11" s="2">
        <v>0</v>
      </c>
      <c r="F11" s="4">
        <v>34017</v>
      </c>
      <c r="G11" s="2"/>
      <c r="H11" s="2"/>
      <c r="I11" s="16">
        <v>29</v>
      </c>
    </row>
    <row r="12" spans="1:9" x14ac:dyDescent="0.25">
      <c r="A12" s="1" t="s">
        <v>12</v>
      </c>
      <c r="B12" s="2">
        <v>265.76</v>
      </c>
      <c r="C12" s="2">
        <f t="shared" si="1"/>
        <v>7972.7999999999993</v>
      </c>
      <c r="D12" s="7">
        <f>+B12*6</f>
        <v>1594.56</v>
      </c>
      <c r="E12" s="2">
        <f t="shared" si="3"/>
        <v>384.88</v>
      </c>
      <c r="F12" s="4">
        <v>33848</v>
      </c>
      <c r="G12" s="2">
        <v>1992</v>
      </c>
      <c r="H12" s="2">
        <v>2022</v>
      </c>
      <c r="I12" s="16">
        <f t="shared" si="2"/>
        <v>30</v>
      </c>
    </row>
    <row r="13" spans="1:9" x14ac:dyDescent="0.25">
      <c r="A13" s="10"/>
      <c r="B13" s="11"/>
      <c r="C13" s="1">
        <f>SUM(C2:C12)</f>
        <v>114597</v>
      </c>
      <c r="D13" s="9">
        <f>SUM(D2:D12)</f>
        <v>16899.559999999998</v>
      </c>
      <c r="E13" s="1">
        <f>SUM(E2:E12)</f>
        <v>3848.8000000000006</v>
      </c>
    </row>
    <row r="14" spans="1:9" ht="15.75" thickBot="1" x14ac:dyDescent="0.3">
      <c r="A14" s="21" t="s">
        <v>20</v>
      </c>
      <c r="B14" s="22"/>
      <c r="C14" s="22"/>
      <c r="D14" s="22"/>
      <c r="E14" s="12">
        <f>+C13+D13+E13</f>
        <v>135345.35999999999</v>
      </c>
    </row>
    <row r="15" spans="1:9" ht="15.75" thickTop="1" x14ac:dyDescent="0.25"/>
    <row r="18" spans="1:6" x14ac:dyDescent="0.25">
      <c r="A18" s="14" t="s">
        <v>0</v>
      </c>
      <c r="B18" s="5"/>
      <c r="C18" s="5"/>
    </row>
    <row r="19" spans="1:6" x14ac:dyDescent="0.25">
      <c r="A19" s="5">
        <v>162</v>
      </c>
      <c r="B19" s="5" t="s">
        <v>1</v>
      </c>
      <c r="C19" s="5"/>
    </row>
    <row r="20" spans="1:6" x14ac:dyDescent="0.25">
      <c r="A20" s="18">
        <v>1227959.47</v>
      </c>
      <c r="B20" s="5" t="s">
        <v>2</v>
      </c>
      <c r="C20" s="5"/>
      <c r="E20" s="20">
        <f>+A20*12</f>
        <v>14735513.640000001</v>
      </c>
    </row>
    <row r="21" spans="1:6" x14ac:dyDescent="0.25">
      <c r="A21" s="8">
        <f>+A20+A24</f>
        <v>1363304.83</v>
      </c>
      <c r="B21" s="5"/>
      <c r="C21" s="5"/>
      <c r="E21" s="20">
        <f>+A21*12</f>
        <v>16359657.960000001</v>
      </c>
      <c r="F21" s="23">
        <f>+E21/E20</f>
        <v>1.1102197289948015</v>
      </c>
    </row>
    <row r="22" spans="1:6" x14ac:dyDescent="0.25">
      <c r="A22" s="14" t="s">
        <v>26</v>
      </c>
      <c r="B22" s="5"/>
      <c r="C22" s="5"/>
    </row>
    <row r="23" spans="1:6" x14ac:dyDescent="0.25">
      <c r="A23" s="13">
        <v>11</v>
      </c>
      <c r="B23" s="5" t="s">
        <v>21</v>
      </c>
      <c r="C23" s="5"/>
    </row>
    <row r="24" spans="1:6" x14ac:dyDescent="0.25">
      <c r="A24" s="8">
        <f>+E14</f>
        <v>135345.35999999999</v>
      </c>
      <c r="B24" s="5" t="s">
        <v>22</v>
      </c>
      <c r="C24" s="5"/>
    </row>
    <row r="26" spans="1:6" x14ac:dyDescent="0.25">
      <c r="A26" s="13">
        <f>+A19+A23</f>
        <v>173</v>
      </c>
      <c r="B26" s="5" t="s">
        <v>23</v>
      </c>
    </row>
    <row r="27" spans="1:6" x14ac:dyDescent="0.25">
      <c r="A27" s="8">
        <f>+A20+A24</f>
        <v>1363304.83</v>
      </c>
      <c r="B27" s="5" t="s">
        <v>24</v>
      </c>
    </row>
    <row r="29" spans="1:6" x14ac:dyDescent="0.25">
      <c r="A29" s="15">
        <v>9.9299999999999999E-2</v>
      </c>
      <c r="B29" s="5" t="s">
        <v>25</v>
      </c>
    </row>
    <row r="30" spans="1:6" x14ac:dyDescent="0.25">
      <c r="E30" s="19">
        <f>4800000-A20</f>
        <v>3572040.5300000003</v>
      </c>
    </row>
  </sheetData>
  <mergeCells count="1">
    <mergeCell ref="A14:D1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TOÑO</cp:lastModifiedBy>
  <dcterms:created xsi:type="dcterms:W3CDTF">2022-11-01T14:12:51Z</dcterms:created>
  <dcterms:modified xsi:type="dcterms:W3CDTF">2022-11-01T22:59:57Z</dcterms:modified>
</cp:coreProperties>
</file>