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P DIF\Desktop\AEDO FIN 4TRO TRIM 4\"/>
    </mc:Choice>
  </mc:AlternateContent>
  <bookViews>
    <workbookView xWindow="0" yWindow="0" windowWidth="28800" windowHeight="1233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8" l="1"/>
  <c r="G21" i="8"/>
  <c r="G20" i="8"/>
  <c r="G19" i="8"/>
  <c r="G18" i="8"/>
  <c r="G17" i="8"/>
  <c r="G16" i="8"/>
  <c r="G15" i="8"/>
  <c r="G14" i="8"/>
  <c r="G13" i="8"/>
  <c r="G12" i="8"/>
  <c r="G11" i="8"/>
  <c r="G10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F18" i="7" l="1"/>
  <c r="D17" i="5"/>
  <c r="E9" i="10" l="1"/>
  <c r="D9" i="10"/>
  <c r="C9" i="10"/>
  <c r="B9" i="10"/>
  <c r="E9" i="8"/>
  <c r="D38" i="7"/>
  <c r="B17" i="2" l="1"/>
  <c r="G14" i="10" l="1"/>
  <c r="E63" i="2"/>
  <c r="C17" i="2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8" i="22" l="1"/>
  <c r="E28" i="22"/>
  <c r="E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F9" i="10" l="1"/>
  <c r="B12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6" i="8"/>
  <c r="D26" i="8"/>
  <c r="E26" i="8"/>
  <c r="E36" i="8" s="1"/>
  <c r="F26" i="8"/>
  <c r="G26" i="8"/>
  <c r="B26" i="8"/>
  <c r="G9" i="8"/>
  <c r="C9" i="8"/>
  <c r="D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4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3" i="5"/>
  <c r="D49" i="5"/>
  <c r="D48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79" i="2"/>
  <c r="F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F36" i="8"/>
  <c r="G28" i="7"/>
  <c r="C9" i="7"/>
  <c r="F47" i="2"/>
  <c r="F59" i="2" s="1"/>
  <c r="F81" i="2" s="1"/>
  <c r="E81" i="2"/>
  <c r="K20" i="4"/>
  <c r="E20" i="4"/>
  <c r="I20" i="4"/>
  <c r="C43" i="9"/>
  <c r="B43" i="9"/>
  <c r="D9" i="9"/>
  <c r="E9" i="9"/>
  <c r="G9" i="9"/>
  <c r="B9" i="9"/>
  <c r="D43" i="9"/>
  <c r="E43" i="9"/>
  <c r="G43" i="9"/>
  <c r="B36" i="8"/>
  <c r="D36" i="8"/>
  <c r="C36" i="8"/>
  <c r="G36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C77" i="9"/>
  <c r="D77" i="9"/>
  <c r="E77" i="9"/>
  <c r="G9" i="7"/>
  <c r="C15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9" i="2"/>
  <c r="B9" i="2"/>
  <c r="C47" i="2" l="1"/>
  <c r="C62" i="2" s="1"/>
  <c r="B47" i="2"/>
  <c r="B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<sst xmlns="http://schemas.openxmlformats.org/spreadsheetml/2006/main" count="1033" uniqueCount="617">
  <si>
    <t>Formato 1 Estado de Situación Financiera Detallado - LDF</t>
  </si>
  <si>
    <t>NOMBRE DEL ENTE PÚBLICO (a)</t>
  </si>
  <si>
    <t>Estado de Situación Financiera Detallado - LDF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</si>
  <si>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</si>
  <si>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</si>
  <si>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</si>
  <si>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</si>
  <si>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</si>
  <si>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</si>
  <si>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</si>
  <si>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</si>
  <si>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</si>
  <si>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</si>
  <si>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</si>
  <si>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</si>
  <si>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</si>
  <si>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</si>
  <si>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</si>
  <si>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</si>
  <si>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</si>
  <si>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</si>
  <si>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</si>
  <si>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</si>
  <si>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</si>
  <si>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</si>
  <si>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</si>
  <si>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</si>
  <si>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</si>
  <si>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</si>
  <si>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</si>
  <si>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</si>
  <si>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</si>
  <si>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</si>
  <si>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</si>
  <si>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</si>
  <si>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</si>
  <si>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</si>
  <si>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</si>
  <si>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</si>
  <si>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</si>
  <si>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</si>
  <si>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</si>
  <si>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</si>
  <si>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</si>
  <si>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</si>
  <si>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</si>
  <si>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</si>
  <si>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</si>
  <si>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</si>
  <si>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</si>
  <si>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</si>
  <si>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</si>
  <si>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</si>
  <si>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</si>
  <si>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</si>
  <si>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</si>
  <si>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</si>
  <si>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</si>
  <si>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</si>
  <si>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</si>
  <si>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</si>
  <si>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</si>
  <si>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</si>
  <si>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</si>
  <si>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</si>
  <si>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</si>
  <si>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</si>
  <si>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</si>
  <si>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</si>
  <si>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</si>
  <si>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</si>
  <si>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</si>
  <si>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</si>
  <si>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</si>
  <si>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</si>
  <si>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</si>
  <si>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</si>
  <si>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</si>
  <si>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</si>
  <si>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</si>
  <si>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</si>
  <si>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</si>
  <si>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</si>
  <si>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</si>
  <si>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</si>
  <si>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</si>
  <si>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</si>
  <si>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</si>
  <si>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</si>
  <si>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</si>
  <si>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</si>
  <si>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</si>
  <si>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</si>
  <si>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</si>
  <si>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</si>
  <si>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</si>
  <si>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</si>
  <si>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</si>
  <si>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</si>
  <si>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</si>
  <si>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</si>
  <si>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</si>
  <si>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</si>
  <si>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</si>
  <si>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</si>
  <si>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</si>
  <si>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</si>
  <si>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</si>
  <si>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</si>
  <si>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</si>
  <si>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</si>
  <si>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</si>
  <si>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</si>
  <si>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</si>
  <si>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</si>
  <si>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</si>
  <si>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</si>
  <si>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</si>
  <si>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</si>
  <si>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</si>
  <si>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</si>
  <si>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</si>
  <si>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</si>
  <si>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</si>
  <si>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</si>
  <si>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</si>
  <si>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</si>
  <si>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</si>
  <si>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</si>
  <si>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</si>
  <si>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</si>
  <si>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</si>
  <si>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</si>
  <si>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</si>
  <si>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</si>
  <si>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</si>
  <si>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</si>
  <si>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</si>
  <si>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</si>
  <si>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</si>
  <si>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</si>
  <si>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</si>
  <si>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</si>
  <si>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</si>
  <si>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</si>
  <si>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</si>
  <si>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</si>
  <si>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</si>
  <si>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</si>
  <si>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</si>
  <si>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</si>
  <si>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</si>
  <si>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</si>
  <si>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</si>
  <si>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</si>
  <si>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</si>
  <si>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</si>
  <si>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</si>
  <si>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</si>
  <si>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</si>
  <si>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</si>
  <si>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</si>
  <si>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</si>
  <si>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</si>
  <si>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</si>
  <si>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</si>
  <si>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</si>
  <si>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</si>
  <si>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</si>
  <si>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</si>
  <si>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</si>
  <si>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</si>
  <si>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</si>
  <si>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</si>
  <si>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</si>
  <si>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</si>
  <si>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</si>
  <si>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</si>
  <si>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</si>
  <si>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</si>
  <si>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</si>
  <si>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</si>
  <si>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</si>
  <si>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</si>
  <si>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</si>
  <si>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</si>
  <si>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</si>
  <si>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</si>
  <si>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</si>
  <si>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</si>
  <si>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</si>
  <si>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</si>
  <si>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</si>
  <si>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</si>
  <si>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</si>
  <si>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</si>
  <si>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</si>
  <si>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</si>
  <si>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</si>
  <si>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</si>
  <si>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</si>
  <si>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</si>
  <si>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</si>
  <si>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</si>
  <si>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</si>
  <si>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</si>
  <si>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</si>
  <si>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</si>
  <si>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</si>
  <si>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</si>
  <si>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</si>
  <si>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</si>
  <si>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</si>
  <si>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</si>
  <si>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</si>
  <si>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</si>
  <si>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</si>
  <si>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</si>
  <si>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</si>
  <si>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</si>
  <si>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</si>
  <si>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</si>
  <si>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</si>
  <si>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</si>
  <si>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</si>
  <si>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</si>
  <si>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</si>
  <si>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</si>
  <si>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</si>
  <si>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</si>
  <si>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</si>
  <si>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</si>
  <si>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</si>
  <si>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</si>
  <si>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</si>
  <si>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</si>
  <si>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</si>
  <si>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</si>
  <si>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</si>
  <si>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</si>
  <si>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</si>
  <si>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</si>
  <si>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</si>
  <si>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</si>
  <si>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</si>
  <si>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</si>
  <si>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</si>
  <si>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</si>
  <si>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</si>
  <si>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</si>
  <si>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</si>
  <si>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</si>
  <si>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</si>
  <si>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</si>
  <si>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</si>
  <si>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</si>
  <si>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</si>
  <si>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</si>
  <si>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</si>
  <si>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</si>
  <si>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</si>
  <si>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</si>
  <si>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</si>
  <si>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</si>
  <si>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</si>
  <si>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</si>
  <si>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</si>
  <si>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</si>
  <si>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</si>
  <si>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</si>
  <si>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</si>
  <si>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</si>
  <si>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</si>
  <si>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</si>
  <si>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</si>
  <si>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</si>
  <si>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</si>
  <si>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</si>
  <si>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</si>
  <si>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</si>
  <si>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</si>
  <si>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</si>
  <si>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</si>
  <si>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</si>
  <si>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</si>
  <si>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</si>
  <si>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</si>
  <si>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</si>
  <si>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</si>
  <si>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</si>
  <si>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</si>
  <si>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</si>
  <si>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</si>
  <si>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</si>
  <si>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</si>
  <si>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</si>
  <si>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</si>
  <si>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</si>
  <si>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</si>
  <si>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</si>
  <si>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</si>
  <si>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</si>
  <si>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</si>
  <si>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</si>
  <si>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</si>
  <si>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</si>
  <si>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</si>
  <si>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</si>
  <si>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</si>
  <si>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</si>
  <si>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</si>
  <si>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</si>
  <si>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</si>
  <si>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</si>
  <si>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</si>
  <si>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</si>
  <si>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</si>
  <si>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</si>
  <si>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</si>
  <si>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</si>
  <si>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</si>
  <si>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</si>
  <si>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</si>
  <si>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</si>
  <si>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</si>
  <si>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</si>
  <si>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</si>
  <si>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</si>
  <si>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</si>
  <si>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</si>
  <si>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</si>
  <si>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</si>
  <si>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</si>
  <si>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</si>
  <si>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</si>
  <si>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</si>
  <si>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</si>
  <si>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</si>
  <si>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</si>
  <si>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</si>
  <si>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</si>
  <si>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</si>
  <si>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</si>
  <si>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</si>
  <si>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</si>
  <si>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</si>
  <si>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</si>
  <si>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</si>
  <si>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</si>
  <si>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</si>
  <si>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</si>
  <si>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</si>
  <si>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</si>
  <si>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</si>
  <si>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</si>
  <si>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</si>
  <si>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</si>
  <si>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</si>
  <si>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</si>
  <si>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</si>
  <si>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</si>
  <si>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</si>
  <si>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</si>
  <si>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</si>
  <si>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</si>
  <si>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</si>
  <si>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</si>
  <si>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</si>
  <si>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</si>
  <si>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</si>
  <si>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</si>
  <si>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</si>
  <si>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</si>
  <si>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</si>
  <si>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</si>
  <si>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</si>
  <si>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</si>
  <si>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</si>
  <si>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</si>
  <si>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</si>
  <si>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</si>
  <si>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</si>
  <si>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</si>
  <si>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</si>
  <si>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</si>
  <si>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</si>
  <si>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</si>
  <si>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</si>
  <si>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</si>
  <si>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</si>
  <si>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</si>
  <si>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</si>
  <si>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</si>
  <si>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</si>
  <si>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</si>
  <si>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</si>
  <si>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</si>
  <si>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</si>
  <si>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</si>
  <si>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</si>
  <si>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</si>
  <si>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</si>
  <si>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</si>
  <si>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</si>
  <si>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</si>
  <si>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</si>
  <si>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</si>
  <si>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</si>
  <si>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</si>
  <si>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</si>
  <si>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</si>
  <si>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</si>
  <si>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</si>
  <si>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</si>
  <si>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</si>
  <si>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</si>
  <si>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</si>
  <si>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</si>
  <si>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</si>
  <si>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</si>
  <si>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</si>
  <si>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</si>
  <si>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</si>
  <si>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</si>
  <si>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</si>
  <si>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</si>
  <si>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</si>
  <si>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</si>
  <si>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</si>
  <si>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</si>
  <si>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</si>
  <si>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</si>
  <si>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</si>
  <si>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</si>
  <si>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</si>
  <si>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</si>
  <si>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</si>
  <si>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</si>
  <si>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</si>
  <si>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</si>
  <si>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</si>
  <si>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</si>
  <si>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</si>
  <si>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</si>
  <si>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</si>
  <si>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</si>
  <si>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</si>
  <si>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</si>
  <si>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</si>
  <si>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</si>
  <si>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</si>
  <si>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</si>
  <si>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</si>
  <si>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</si>
  <si>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</si>
  <si>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</si>
  <si>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</si>
  <si>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</si>
  <si>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</si>
  <si>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</si>
  <si>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</si>
  <si>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</si>
  <si>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</si>
  <si>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</si>
  <si>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</si>
  <si>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</si>
  <si>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</si>
  <si>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</si>
  <si>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</si>
  <si>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</si>
  <si>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</si>
  <si>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</si>
  <si>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</si>
  <si>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</si>
  <si>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</si>
  <si>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</si>
  <si>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</si>
  <si>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</si>
  <si>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</si>
  <si>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</si>
  <si>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</si>
  <si>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</si>
  <si>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</si>
  <si>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</si>
  <si>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</si>
  <si>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</si>
  <si>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</si>
  <si>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</si>
  <si>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</si>
  <si>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</si>
  <si>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</si>
  <si>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</si>
  <si>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</si>
  <si>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</si>
  <si>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</si>
  <si>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</si>
  <si>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</si>
  <si>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</si>
  <si>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</si>
  <si>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</si>
  <si>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</si>
  <si>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</si>
  <si>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</si>
  <si>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</si>
  <si>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</si>
  <si>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</si>
  <si>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</si>
  <si>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</si>
  <si>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</si>
  <si>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</si>
  <si>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</si>
  <si>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</si>
  <si>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</si>
  <si>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</si>
  <si>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</si>
  <si>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</si>
  <si>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</si>
  <si>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</si>
  <si>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</si>
  <si>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</si>
  <si>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</si>
  <si>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</si>
  <si>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</si>
  <si>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</si>
  <si>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</si>
  <si>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</si>
  <si>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</si>
  <si>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</si>
  <si>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</si>
  <si>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</si>
  <si>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</si>
  <si>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</si>
  <si>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</si>
  <si>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</si>
  <si>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</si>
  <si>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</si>
  <si>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</si>
  <si>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</si>
  <si>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</si>
  <si>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</si>
  <si>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</si>
  <si>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</si>
  <si>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</si>
  <si>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</si>
  <si>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</si>
  <si>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</si>
  <si>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</si>
  <si>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</si>
  <si>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</si>
  <si>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</si>
  <si>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</si>
  <si>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</si>
  <si>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</si>
  <si>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</si>
  <si>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</si>
  <si>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</si>
  <si>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</si>
  <si>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</si>
  <si>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</si>
  <si>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</si>
  <si>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</si>
  <si>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</si>
  <si>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</si>
  <si>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</si>
  <si>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</si>
  <si>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</si>
  <si>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</si>
  <si>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</si>
  <si>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</si>
  <si>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</si>
  <si>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</si>
  <si>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</si>
  <si>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</si>
  <si>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</si>
  <si>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</si>
  <si>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</si>
  <si>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</si>
  <si>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</si>
  <si>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</si>
  <si>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</si>
  <si>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</si>
  <si>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</si>
  <si>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</si>
  <si>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</si>
  <si>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</si>
  <si>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</si>
  <si>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</si>
  <si>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</si>
  <si>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</si>
  <si>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</si>
  <si>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</si>
  <si>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</si>
  <si>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</si>
  <si>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</si>
  <si>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</si>
  <si>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</si>
  <si>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</si>
  <si>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</si>
  <si>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31120M27D010000 DIRECCION ADMINISTRACION</t>
  </si>
  <si>
    <t>31120M27D020000 AREA ASISTENCIA SOCIAL</t>
  </si>
  <si>
    <t>31120M27D030000 AREA ASESORIA JURIDICA</t>
  </si>
  <si>
    <t>31120M27D040000 AREA PROCU AUX EN MATERI</t>
  </si>
  <si>
    <t>31120M27D050000 AREA CENTROS DE ORIENTAC</t>
  </si>
  <si>
    <t>31120M27D070000 AREA GTO UNIDO Y EN COMU</t>
  </si>
  <si>
    <t>31120M27D080000 AREA DESAYUNOS ESCOLARES</t>
  </si>
  <si>
    <t>31120M27D090000 AREA COMEDORES COMUNITAR</t>
  </si>
  <si>
    <t>31120M27D100000 AREA INTEGRACION A LA VI</t>
  </si>
  <si>
    <t>31120M27D110000 AREA UNIDAD DE REHABILIT</t>
  </si>
  <si>
    <t>31120M27D120000 AREA ESPACIO DE DESARROL</t>
  </si>
  <si>
    <t>31120M27D130000 AREA SERVICIOS GENERALES</t>
  </si>
  <si>
    <t>31120M27D150000 AREA TU VIVIENDA CON FUT</t>
  </si>
  <si>
    <t>no</t>
  </si>
  <si>
    <t>Monto pagado de la inversión al 30 de septiembre de 2024 (k)</t>
  </si>
  <si>
    <t>Monto pagado de la inversión actualizado al 30 de septiembre de 2024 (l)</t>
  </si>
  <si>
    <t>Saldo pendiente por pagar de la inversión al 30 de septiembrede 2024 (m = g – l)</t>
  </si>
  <si>
    <t>Al 31 de Diciembre de 2023 y Al 31 de Diciembre  de 2024 (b)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</si>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</sst>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1" fillId="0" borderId="8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22" fillId="0" borderId="14" xfId="0" applyNumberFormat="1" applyFont="1" applyBorder="1" applyProtection="1">
      <protection locked="0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5" zoomScaleNormal="75" workbookViewId="0">
      <selection activeCell="E88" sqref="E88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2" t="s">
        <v>0</v>
      </c>
      <c r="B1" s="163"/>
      <c r="C1" s="163"/>
      <c r="D1" s="163"/>
      <c r="E1" s="163"/>
      <c r="F1" s="164"/>
    </row>
    <row r="2" spans="1:6" ht="15" customHeight="1" x14ac:dyDescent="0.25">
      <c r="A2" s="110" t="s">
        <v>1</v>
      </c>
      <c r="B2" s="111"/>
      <c r="C2" s="111"/>
      <c r="D2" s="111"/>
      <c r="E2" s="111"/>
      <c r="F2" s="112"/>
    </row>
    <row r="3" spans="1:6" ht="15" customHeight="1" x14ac:dyDescent="0.25">
      <c r="A3" s="113" t="s">
        <v>2</v>
      </c>
      <c r="B3" s="114"/>
      <c r="C3" s="114"/>
      <c r="D3" s="114"/>
      <c r="E3" s="114"/>
      <c r="F3" s="115"/>
    </row>
    <row r="4" spans="1:6" ht="12.95" customHeight="1" x14ac:dyDescent="0.25">
      <c r="A4" s="113" t="s">
        <v>615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">
        <v>5</v>
      </c>
      <c r="F6" s="1" t="s">
        <v>6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598900.94999999995</v>
      </c>
      <c r="C9" s="47">
        <f>SUM(C10:C16)</f>
        <v>138471.38</v>
      </c>
      <c r="D9" s="46" t="s">
        <v>13</v>
      </c>
      <c r="E9" s="47">
        <f>SUM(E10:E18)</f>
        <v>-403083.7100000002</v>
      </c>
      <c r="F9" s="47">
        <f>SUM(F10:F18)</f>
        <v>140162.55000000008</v>
      </c>
    </row>
    <row r="10" spans="1:6" x14ac:dyDescent="0.25">
      <c r="A10" s="48" t="s">
        <v>14</v>
      </c>
      <c r="B10" s="47">
        <v>0</v>
      </c>
      <c r="C10" s="47">
        <v>0</v>
      </c>
      <c r="D10" s="48" t="s">
        <v>15</v>
      </c>
      <c r="E10" s="47">
        <v>-1196647.1200000001</v>
      </c>
      <c r="F10" s="47">
        <v>-687783.13</v>
      </c>
    </row>
    <row r="11" spans="1:6" x14ac:dyDescent="0.25">
      <c r="A11" s="48" t="s">
        <v>16</v>
      </c>
      <c r="B11" s="47">
        <v>598900.94999999995</v>
      </c>
      <c r="C11" s="47">
        <v>138471.38</v>
      </c>
      <c r="D11" s="48" t="s">
        <v>17</v>
      </c>
      <c r="E11" s="47">
        <v>-12408.77</v>
      </c>
      <c r="F11" s="47">
        <v>-12408.57</v>
      </c>
    </row>
    <row r="12" spans="1:6" x14ac:dyDescent="0.25">
      <c r="A12" s="48" t="s">
        <v>18</v>
      </c>
      <c r="B12" s="47">
        <v>0</v>
      </c>
      <c r="C12" s="47">
        <v>0</v>
      </c>
      <c r="D12" s="48" t="s">
        <v>19</v>
      </c>
      <c r="E12" s="47">
        <v>0</v>
      </c>
      <c r="F12" s="47">
        <v>0</v>
      </c>
    </row>
    <row r="13" spans="1:6" x14ac:dyDescent="0.25">
      <c r="A13" s="48" t="s">
        <v>20</v>
      </c>
      <c r="B13" s="47">
        <v>0</v>
      </c>
      <c r="C13" s="47">
        <v>0</v>
      </c>
      <c r="D13" s="48" t="s">
        <v>21</v>
      </c>
      <c r="E13" s="47">
        <v>0</v>
      </c>
      <c r="F13" s="47">
        <v>0</v>
      </c>
    </row>
    <row r="14" spans="1:6" x14ac:dyDescent="0.25">
      <c r="A14" s="48" t="s">
        <v>22</v>
      </c>
      <c r="B14" s="47">
        <v>0</v>
      </c>
      <c r="C14" s="47">
        <v>0</v>
      </c>
      <c r="D14" s="48" t="s">
        <v>23</v>
      </c>
      <c r="E14" s="47">
        <v>0</v>
      </c>
      <c r="F14" s="47">
        <v>0</v>
      </c>
    </row>
    <row r="15" spans="1:6" x14ac:dyDescent="0.25">
      <c r="A15" s="48" t="s">
        <v>24</v>
      </c>
      <c r="B15" s="47">
        <v>0</v>
      </c>
      <c r="C15" s="47">
        <v>0</v>
      </c>
      <c r="D15" s="48" t="s">
        <v>25</v>
      </c>
      <c r="E15" s="47">
        <v>0</v>
      </c>
      <c r="F15" s="47">
        <v>0</v>
      </c>
    </row>
    <row r="16" spans="1:6" x14ac:dyDescent="0.25">
      <c r="A16" s="48" t="s">
        <v>26</v>
      </c>
      <c r="B16" s="47">
        <v>0</v>
      </c>
      <c r="C16" s="47">
        <v>0</v>
      </c>
      <c r="D16" s="48" t="s">
        <v>27</v>
      </c>
      <c r="E16" s="47">
        <v>749886.84</v>
      </c>
      <c r="F16" s="47">
        <v>784268.91</v>
      </c>
    </row>
    <row r="17" spans="1:6" x14ac:dyDescent="0.25">
      <c r="A17" s="46" t="s">
        <v>28</v>
      </c>
      <c r="B17" s="47">
        <f>SUM(B19:B24)</f>
        <v>1300390.7</v>
      </c>
      <c r="C17" s="47">
        <f>SUM(C18:C24)</f>
        <v>1300580.42</v>
      </c>
      <c r="D17" s="48" t="s">
        <v>29</v>
      </c>
      <c r="E17" s="47">
        <v>0</v>
      </c>
      <c r="F17" s="47">
        <v>0</v>
      </c>
    </row>
    <row r="18" spans="1:6" x14ac:dyDescent="0.25">
      <c r="A18" s="48" t="s">
        <v>30</v>
      </c>
      <c r="B18" s="47">
        <v>0</v>
      </c>
      <c r="C18" s="47">
        <v>0</v>
      </c>
      <c r="D18" s="48" t="s">
        <v>31</v>
      </c>
      <c r="E18" s="47">
        <v>56085.34</v>
      </c>
      <c r="F18" s="47">
        <v>56085.34</v>
      </c>
    </row>
    <row r="19" spans="1:6" x14ac:dyDescent="0.25">
      <c r="A19" s="48" t="s">
        <v>32</v>
      </c>
      <c r="B19" s="47">
        <v>1301003.69</v>
      </c>
      <c r="C19" s="47">
        <v>1301193.4099999999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47">
        <v>0</v>
      </c>
      <c r="C20" s="47">
        <v>0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47">
        <v>0</v>
      </c>
      <c r="C21" s="47">
        <v>0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47">
        <v>0</v>
      </c>
      <c r="C22" s="47">
        <v>0</v>
      </c>
      <c r="D22" s="48" t="s">
        <v>39</v>
      </c>
      <c r="E22" s="47">
        <v>0</v>
      </c>
      <c r="F22" s="47">
        <v>0</v>
      </c>
    </row>
    <row r="23" spans="1:6" x14ac:dyDescent="0.25">
      <c r="A23" s="48" t="s">
        <v>40</v>
      </c>
      <c r="B23" s="47">
        <v>0</v>
      </c>
      <c r="C23" s="47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47">
        <v>-612.99</v>
      </c>
      <c r="C24" s="47">
        <v>-612.99</v>
      </c>
      <c r="D24" s="48" t="s">
        <v>43</v>
      </c>
      <c r="E24" s="47">
        <v>0</v>
      </c>
      <c r="F24" s="47">
        <v>0</v>
      </c>
    </row>
    <row r="25" spans="1:6" x14ac:dyDescent="0.25">
      <c r="A25" s="46" t="s">
        <v>44</v>
      </c>
      <c r="B25" s="47">
        <f>SUM(B26:B30)</f>
        <v>0</v>
      </c>
      <c r="C25" s="47">
        <f>SUM(C26:C30)</f>
        <v>0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47">
        <v>0</v>
      </c>
      <c r="C26" s="47">
        <v>0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47">
        <v>0</v>
      </c>
      <c r="C27" s="47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47">
        <v>0</v>
      </c>
      <c r="C29" s="47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47">
        <v>0</v>
      </c>
      <c r="C37" s="47">
        <v>0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0</v>
      </c>
      <c r="C38" s="47">
        <f>SUM(C39:C40)</f>
        <v>0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0</v>
      </c>
      <c r="C41" s="47">
        <f>SUM(C42:C45)</f>
        <v>0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47">
        <v>0</v>
      </c>
      <c r="C42" s="47">
        <v>0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1899291.65</v>
      </c>
      <c r="C47" s="4">
        <f>C9+C17+C25+C31+C37+C38+C41</f>
        <v>1439051.7999999998</v>
      </c>
      <c r="D47" s="2" t="s">
        <v>87</v>
      </c>
      <c r="E47" s="4">
        <f>E9+E19+E23+E26+E27+E31+E38+E42</f>
        <v>-403083.7100000002</v>
      </c>
      <c r="F47" s="4">
        <f>F9+F19+F23+F26+F27+F31+F38+F42</f>
        <v>140162.55000000008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 x14ac:dyDescent="0.25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47">
        <v>1900000</v>
      </c>
      <c r="C52" s="47">
        <v>1900000</v>
      </c>
      <c r="D52" s="46" t="s">
        <v>95</v>
      </c>
      <c r="E52" s="47">
        <v>0</v>
      </c>
      <c r="F52" s="47">
        <v>0</v>
      </c>
    </row>
    <row r="53" spans="1:6" x14ac:dyDescent="0.25">
      <c r="A53" s="46" t="s">
        <v>96</v>
      </c>
      <c r="B53" s="47">
        <v>1344393.78</v>
      </c>
      <c r="C53" s="47">
        <v>1326396.78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47">
        <v>0</v>
      </c>
      <c r="C54" s="47">
        <v>0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47">
        <v>-619992.29</v>
      </c>
      <c r="C55" s="47">
        <v>-519930.23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-403083.7100000002</v>
      </c>
      <c r="F59" s="4">
        <f>F47+F57</f>
        <v>140162.55000000008</v>
      </c>
    </row>
    <row r="60" spans="1:6" x14ac:dyDescent="0.25">
      <c r="A60" s="3" t="s">
        <v>107</v>
      </c>
      <c r="B60" s="4">
        <f>SUM(B50:B58)</f>
        <v>2624401.4900000002</v>
      </c>
      <c r="C60" s="4">
        <f>SUM(C50:C58)</f>
        <v>2706466.5500000003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4523693.1400000006</v>
      </c>
      <c r="C62" s="4">
        <f>SUM(C47+C60)</f>
        <v>4145518.35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1900000</v>
      </c>
      <c r="F63" s="47">
        <f>SUM(F64:F66)</f>
        <v>1900000</v>
      </c>
    </row>
    <row r="64" spans="1:6" x14ac:dyDescent="0.25">
      <c r="A64" s="45"/>
      <c r="B64" s="45"/>
      <c r="C64" s="45"/>
      <c r="D64" s="46" t="s">
        <v>111</v>
      </c>
      <c r="E64" s="47">
        <v>1900000</v>
      </c>
      <c r="F64" s="47">
        <v>1900000</v>
      </c>
    </row>
    <row r="65" spans="1:6" x14ac:dyDescent="0.25">
      <c r="A65" s="45"/>
      <c r="B65" s="45"/>
      <c r="C65" s="45"/>
      <c r="D65" s="50" t="s">
        <v>112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v>3026776.85</v>
      </c>
      <c r="F68" s="47">
        <f>SUM(F69:F73)</f>
        <v>2105355.7999999998</v>
      </c>
    </row>
    <row r="69" spans="1:6" x14ac:dyDescent="0.25">
      <c r="A69" s="53"/>
      <c r="B69" s="45"/>
      <c r="C69" s="45"/>
      <c r="D69" s="46" t="s">
        <v>115</v>
      </c>
      <c r="E69" s="47">
        <v>921420.85</v>
      </c>
      <c r="F69" s="47">
        <v>0</v>
      </c>
    </row>
    <row r="70" spans="1:6" x14ac:dyDescent="0.25">
      <c r="A70" s="53"/>
      <c r="B70" s="45"/>
      <c r="C70" s="45"/>
      <c r="D70" s="46" t="s">
        <v>116</v>
      </c>
      <c r="E70" s="47">
        <v>2105356</v>
      </c>
      <c r="F70" s="47">
        <v>322634.88</v>
      </c>
    </row>
    <row r="71" spans="1:6" x14ac:dyDescent="0.25">
      <c r="A71" s="53"/>
      <c r="B71" s="45"/>
      <c r="C71" s="45"/>
      <c r="D71" s="46" t="s">
        <v>117</v>
      </c>
      <c r="E71" s="47">
        <v>0</v>
      </c>
      <c r="F71" s="47">
        <v>1782720.92</v>
      </c>
    </row>
    <row r="72" spans="1:6" x14ac:dyDescent="0.25">
      <c r="A72" s="53"/>
      <c r="B72" s="45"/>
      <c r="C72" s="45"/>
      <c r="D72" s="46" t="s">
        <v>118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119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4926776.8499999996</v>
      </c>
      <c r="F79" s="4">
        <f>F63+F68+F75</f>
        <v>4005355.8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4523693.1399999997</v>
      </c>
      <c r="F81" s="4">
        <f>F59+F79</f>
        <v>4145518.35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1 B32:C46 B47 B12:C16 C10 B20:C23 B25:C30 B54:C54 B56:C62 E13:F15 E17:F17 E19:F63 E12 E65:F67 E72:F81 B18:C18 C17 F69 F68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B17" sqref="B1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451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NOMBRE DEL ENTE PÚBLICO (a)</v>
      </c>
      <c r="B2" s="184"/>
      <c r="C2" s="184"/>
      <c r="D2" s="184"/>
      <c r="E2" s="184"/>
      <c r="F2" s="184"/>
      <c r="G2" s="185"/>
    </row>
    <row r="3" spans="1:7" x14ac:dyDescent="0.25">
      <c r="A3" s="180" t="s">
        <v>452</v>
      </c>
      <c r="B3" s="181"/>
      <c r="C3" s="181"/>
      <c r="D3" s="181"/>
      <c r="E3" s="181"/>
      <c r="F3" s="181"/>
      <c r="G3" s="182"/>
    </row>
    <row r="4" spans="1:7" x14ac:dyDescent="0.25">
      <c r="A4" s="180" t="s">
        <v>3</v>
      </c>
      <c r="B4" s="181"/>
      <c r="C4" s="181"/>
      <c r="D4" s="181"/>
      <c r="E4" s="181"/>
      <c r="F4" s="181"/>
      <c r="G4" s="182"/>
    </row>
    <row r="5" spans="1:7" x14ac:dyDescent="0.25">
      <c r="A5" s="174" t="s">
        <v>453</v>
      </c>
      <c r="B5" s="175"/>
      <c r="C5" s="175"/>
      <c r="D5" s="175"/>
      <c r="E5" s="175"/>
      <c r="F5" s="175"/>
      <c r="G5" s="176"/>
    </row>
    <row r="6" spans="1:7" ht="30" x14ac:dyDescent="0.25">
      <c r="A6" s="139" t="s">
        <v>454</v>
      </c>
      <c r="B6" s="7" t="s">
        <v>455</v>
      </c>
      <c r="C6" s="33" t="s">
        <v>456</v>
      </c>
      <c r="D6" s="33" t="s">
        <v>457</v>
      </c>
      <c r="E6" s="33" t="s">
        <v>458</v>
      </c>
      <c r="F6" s="33" t="s">
        <v>459</v>
      </c>
      <c r="G6" s="33" t="s">
        <v>460</v>
      </c>
    </row>
    <row r="7" spans="1:7" ht="15.75" customHeight="1" x14ac:dyDescent="0.25">
      <c r="A7" s="26" t="s">
        <v>461</v>
      </c>
      <c r="B7" s="119">
        <f>SUM(B8:B19)</f>
        <v>9901236</v>
      </c>
      <c r="C7" s="119">
        <f t="shared" ref="C7:G7" si="0">SUM(C8:C19)</f>
        <v>6298793.7300000004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462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463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468</v>
      </c>
      <c r="B14" s="75">
        <v>1919000</v>
      </c>
      <c r="C14" s="75">
        <v>926672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469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471</v>
      </c>
      <c r="B17" s="75">
        <v>7982236</v>
      </c>
      <c r="C17" s="75">
        <v>5372121.7300000004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472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473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474</v>
      </c>
      <c r="B20" s="75"/>
      <c r="C20" s="75"/>
      <c r="D20" s="75"/>
      <c r="E20" s="75"/>
      <c r="F20" s="75"/>
      <c r="G20" s="75"/>
    </row>
    <row r="21" spans="1:7" x14ac:dyDescent="0.25">
      <c r="A21" s="3" t="s">
        <v>475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476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478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479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474</v>
      </c>
      <c r="B27" s="76"/>
      <c r="C27" s="76"/>
      <c r="D27" s="76"/>
      <c r="E27" s="76"/>
      <c r="F27" s="76"/>
      <c r="G27" s="76"/>
    </row>
    <row r="28" spans="1:7" x14ac:dyDescent="0.25">
      <c r="A28" s="3" t="s">
        <v>481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474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483</v>
      </c>
      <c r="B31" s="119">
        <f>B21+B7+B28</f>
        <v>9901236</v>
      </c>
      <c r="C31" s="119">
        <f t="shared" ref="C31:G31" si="3">C21+C7+C28</f>
        <v>6298793.7300000004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295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297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485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5:G16 D14:G14 B18:G31 D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49" sqref="A49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486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NOMBRE DEL ENTE PÚBLICO (a)</v>
      </c>
      <c r="B2" s="184"/>
      <c r="C2" s="184"/>
      <c r="D2" s="184"/>
      <c r="E2" s="184"/>
      <c r="F2" s="184"/>
      <c r="G2" s="185"/>
    </row>
    <row r="3" spans="1:7" x14ac:dyDescent="0.25">
      <c r="A3" s="180" t="s">
        <v>487</v>
      </c>
      <c r="B3" s="181"/>
      <c r="C3" s="181"/>
      <c r="D3" s="181"/>
      <c r="E3" s="181"/>
      <c r="F3" s="181"/>
      <c r="G3" s="182"/>
    </row>
    <row r="4" spans="1:7" x14ac:dyDescent="0.25">
      <c r="A4" s="180" t="s">
        <v>3</v>
      </c>
      <c r="B4" s="181"/>
      <c r="C4" s="181"/>
      <c r="D4" s="181"/>
      <c r="E4" s="181"/>
      <c r="F4" s="181"/>
      <c r="G4" s="182"/>
    </row>
    <row r="5" spans="1:7" x14ac:dyDescent="0.25">
      <c r="A5" s="174" t="s">
        <v>453</v>
      </c>
      <c r="B5" s="175"/>
      <c r="C5" s="175"/>
      <c r="D5" s="175"/>
      <c r="E5" s="175"/>
      <c r="F5" s="175"/>
      <c r="G5" s="176"/>
    </row>
    <row r="6" spans="1:7" ht="30" x14ac:dyDescent="0.25">
      <c r="A6" s="139" t="s">
        <v>454</v>
      </c>
      <c r="B6" s="7" t="s">
        <v>455</v>
      </c>
      <c r="C6" s="33" t="s">
        <v>456</v>
      </c>
      <c r="D6" s="33" t="s">
        <v>457</v>
      </c>
      <c r="E6" s="33" t="s">
        <v>458</v>
      </c>
      <c r="F6" s="33" t="s">
        <v>459</v>
      </c>
      <c r="G6" s="33" t="s">
        <v>460</v>
      </c>
    </row>
    <row r="7" spans="1:7" ht="15.75" customHeight="1" x14ac:dyDescent="0.25">
      <c r="A7" s="26" t="s">
        <v>488</v>
      </c>
      <c r="B7" s="119">
        <f t="shared" ref="B7:G7" si="0">SUM(B8:B16)</f>
        <v>9901236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489</v>
      </c>
      <c r="B8" s="75">
        <v>5391754.8600000003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490</v>
      </c>
      <c r="B9" s="75">
        <v>1625500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491</v>
      </c>
      <c r="B10" s="75">
        <v>822246.24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492</v>
      </c>
      <c r="B11" s="75">
        <v>2011234.9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493</v>
      </c>
      <c r="B12" s="75">
        <v>50500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494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498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489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490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494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497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474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500</v>
      </c>
      <c r="B29" s="119">
        <f>B18+B7</f>
        <v>9901236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6 C8:G8 C9:G9 C10:G10 C11:G11 C12:G1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G17" sqref="G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501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NOMBRE DEL ENTE PÚBLICO (a)</v>
      </c>
      <c r="B2" s="184"/>
      <c r="C2" s="184"/>
      <c r="D2" s="184"/>
      <c r="E2" s="184"/>
      <c r="F2" s="184"/>
      <c r="G2" s="185"/>
    </row>
    <row r="3" spans="1:7" x14ac:dyDescent="0.25">
      <c r="A3" s="180" t="s">
        <v>502</v>
      </c>
      <c r="B3" s="181"/>
      <c r="C3" s="181"/>
      <c r="D3" s="181"/>
      <c r="E3" s="181"/>
      <c r="F3" s="181"/>
      <c r="G3" s="182"/>
    </row>
    <row r="4" spans="1:7" x14ac:dyDescent="0.25">
      <c r="A4" s="180" t="s">
        <v>3</v>
      </c>
      <c r="B4" s="181"/>
      <c r="C4" s="181"/>
      <c r="D4" s="181"/>
      <c r="E4" s="181"/>
      <c r="F4" s="181"/>
      <c r="G4" s="182"/>
    </row>
    <row r="5" spans="1:7" ht="30" x14ac:dyDescent="0.25">
      <c r="A5" s="139" t="s">
        <v>503</v>
      </c>
      <c r="B5" s="7" t="s">
        <v>504</v>
      </c>
      <c r="C5" s="33" t="s">
        <v>505</v>
      </c>
      <c r="D5" s="33" t="s">
        <v>506</v>
      </c>
      <c r="E5" s="33" t="s">
        <v>507</v>
      </c>
      <c r="F5" s="33" t="s">
        <v>508</v>
      </c>
      <c r="G5" s="33" t="s">
        <v>509</v>
      </c>
    </row>
    <row r="6" spans="1:7" ht="15.75" customHeight="1" x14ac:dyDescent="0.25">
      <c r="A6" s="26" t="s">
        <v>510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7440560.0999999996</v>
      </c>
      <c r="F6" s="119">
        <f t="shared" si="0"/>
        <v>8599214.5599999987</v>
      </c>
      <c r="G6" s="119">
        <f t="shared" si="0"/>
        <v>8788489.3399999999</v>
      </c>
    </row>
    <row r="7" spans="1:7" x14ac:dyDescent="0.25">
      <c r="A7" s="58" t="s">
        <v>462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468</v>
      </c>
      <c r="B13" s="75">
        <v>0</v>
      </c>
      <c r="C13" s="75">
        <v>0</v>
      </c>
      <c r="D13" s="75">
        <v>0</v>
      </c>
      <c r="E13" s="75">
        <v>905097.5</v>
      </c>
      <c r="F13" s="75">
        <v>1401508.5</v>
      </c>
      <c r="G13" s="75">
        <v>1148591.5</v>
      </c>
    </row>
    <row r="14" spans="1:7" x14ac:dyDescent="0.25">
      <c r="A14" s="58" t="s">
        <v>469</v>
      </c>
      <c r="B14" s="75">
        <v>0</v>
      </c>
      <c r="C14" s="75">
        <v>0</v>
      </c>
      <c r="D14" s="75">
        <v>0</v>
      </c>
      <c r="E14" s="75">
        <v>198294</v>
      </c>
      <c r="F14" s="75">
        <v>0</v>
      </c>
      <c r="G14" s="75">
        <v>0</v>
      </c>
    </row>
    <row r="15" spans="1:7" x14ac:dyDescent="0.25">
      <c r="A15" s="58" t="s">
        <v>470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471</v>
      </c>
      <c r="B16" s="75">
        <v>0</v>
      </c>
      <c r="C16" s="75">
        <v>0</v>
      </c>
      <c r="D16" s="75">
        <v>0</v>
      </c>
      <c r="E16" s="75">
        <v>6337168.5999999996</v>
      </c>
      <c r="F16" s="75">
        <v>7197706.0599999996</v>
      </c>
      <c r="G16" s="75">
        <v>7639897.8399999999</v>
      </c>
    </row>
    <row r="17" spans="1:7" x14ac:dyDescent="0.25">
      <c r="A17" s="58" t="s">
        <v>472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473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511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476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479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512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293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513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7440560.0999999996</v>
      </c>
      <c r="F30" s="119">
        <f t="shared" si="3"/>
        <v>8599214.5599999987</v>
      </c>
      <c r="G30" s="119">
        <f t="shared" si="3"/>
        <v>8788489.3399999999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295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297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485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514</v>
      </c>
    </row>
    <row r="39" spans="1:7" x14ac:dyDescent="0.25">
      <c r="A39" t="s">
        <v>515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2 B15:G15 B13:D13 B14:D14 F14:G14 B17:G30 B16:D1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G9" sqref="G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516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NOMBRE DEL ENTE PÚBLICO (a)</v>
      </c>
      <c r="B2" s="184"/>
      <c r="C2" s="184"/>
      <c r="D2" s="184"/>
      <c r="E2" s="184"/>
      <c r="F2" s="184"/>
      <c r="G2" s="185"/>
    </row>
    <row r="3" spans="1:7" x14ac:dyDescent="0.25">
      <c r="A3" s="180" t="s">
        <v>517</v>
      </c>
      <c r="B3" s="181"/>
      <c r="C3" s="181"/>
      <c r="D3" s="181"/>
      <c r="E3" s="181"/>
      <c r="F3" s="181"/>
      <c r="G3" s="182"/>
    </row>
    <row r="4" spans="1:7" x14ac:dyDescent="0.25">
      <c r="A4" s="180" t="s">
        <v>3</v>
      </c>
      <c r="B4" s="181"/>
      <c r="C4" s="181"/>
      <c r="D4" s="181"/>
      <c r="E4" s="181"/>
      <c r="F4" s="181"/>
      <c r="G4" s="182"/>
    </row>
    <row r="5" spans="1:7" ht="30" x14ac:dyDescent="0.25">
      <c r="A5" s="139" t="s">
        <v>503</v>
      </c>
      <c r="B5" s="7" t="s">
        <v>504</v>
      </c>
      <c r="C5" s="33" t="s">
        <v>505</v>
      </c>
      <c r="D5" s="33" t="s">
        <v>506</v>
      </c>
      <c r="E5" s="33" t="s">
        <v>507</v>
      </c>
      <c r="F5" s="33" t="s">
        <v>508</v>
      </c>
      <c r="G5" s="33" t="s">
        <v>509</v>
      </c>
    </row>
    <row r="6" spans="1:7" ht="15.75" customHeight="1" x14ac:dyDescent="0.25">
      <c r="A6" s="26" t="s">
        <v>488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8618992.9700000007</v>
      </c>
      <c r="F6" s="119">
        <f t="shared" si="0"/>
        <v>-4609276.16</v>
      </c>
      <c r="G6" s="119">
        <f t="shared" si="0"/>
        <v>-7785003.4299999997</v>
      </c>
    </row>
    <row r="7" spans="1:7" x14ac:dyDescent="0.25">
      <c r="A7" s="58" t="s">
        <v>489</v>
      </c>
      <c r="B7" s="75">
        <v>0</v>
      </c>
      <c r="C7" s="75">
        <v>0</v>
      </c>
      <c r="D7" s="75">
        <v>0</v>
      </c>
      <c r="E7" s="75">
        <v>5484811.6799999997</v>
      </c>
      <c r="F7" s="75">
        <v>-2890609.94</v>
      </c>
      <c r="G7" s="75">
        <v>-5115043.13</v>
      </c>
    </row>
    <row r="8" spans="1:7" ht="15.75" customHeight="1" x14ac:dyDescent="0.25">
      <c r="A8" s="58" t="s">
        <v>490</v>
      </c>
      <c r="B8" s="75">
        <v>0</v>
      </c>
      <c r="C8" s="75">
        <v>0</v>
      </c>
      <c r="D8" s="75">
        <v>0</v>
      </c>
      <c r="E8" s="75">
        <v>1593975.98</v>
      </c>
      <c r="F8" s="75">
        <v>-485696.21</v>
      </c>
      <c r="G8" s="75">
        <v>-938920.71</v>
      </c>
    </row>
    <row r="9" spans="1:7" x14ac:dyDescent="0.25">
      <c r="A9" s="58" t="s">
        <v>491</v>
      </c>
      <c r="B9" s="75">
        <v>0</v>
      </c>
      <c r="C9" s="75">
        <v>0</v>
      </c>
      <c r="D9" s="75">
        <v>0</v>
      </c>
      <c r="E9" s="75">
        <v>571458.44999999995</v>
      </c>
      <c r="F9" s="75">
        <v>-462672.03</v>
      </c>
      <c r="G9" s="75">
        <v>-636664.18999999994</v>
      </c>
    </row>
    <row r="10" spans="1:7" x14ac:dyDescent="0.25">
      <c r="A10" s="58" t="s">
        <v>492</v>
      </c>
      <c r="B10" s="75">
        <v>0</v>
      </c>
      <c r="C10" s="75">
        <v>0</v>
      </c>
      <c r="D10" s="75">
        <v>0</v>
      </c>
      <c r="E10" s="75">
        <v>955066.86</v>
      </c>
      <c r="F10" s="75">
        <v>-770297.98</v>
      </c>
      <c r="G10" s="75">
        <v>-1076378.3999999999</v>
      </c>
    </row>
    <row r="11" spans="1:7" x14ac:dyDescent="0.25">
      <c r="A11" s="58" t="s">
        <v>493</v>
      </c>
      <c r="B11" s="75">
        <v>0</v>
      </c>
      <c r="C11" s="75">
        <v>0</v>
      </c>
      <c r="D11" s="75">
        <v>0</v>
      </c>
      <c r="E11" s="75">
        <v>13680</v>
      </c>
      <c r="F11" s="75">
        <v>0</v>
      </c>
      <c r="G11" s="75">
        <v>-17997</v>
      </c>
    </row>
    <row r="12" spans="1:7" x14ac:dyDescent="0.25">
      <c r="A12" s="58" t="s">
        <v>494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498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489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490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491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474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500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8618992.9700000007</v>
      </c>
      <c r="F28" s="119">
        <f t="shared" si="2"/>
        <v>-4609276.16</v>
      </c>
      <c r="G28" s="119">
        <f t="shared" si="2"/>
        <v>-7785003.4299999997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518</v>
      </c>
    </row>
    <row r="32" spans="1:7" x14ac:dyDescent="0.25">
      <c r="A32" t="s">
        <v>519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B7:D7 B8:D8 B9:D9 B10:D10 B11:D11 F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B25" sqref="B2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1" t="s">
        <v>520</v>
      </c>
      <c r="B1" s="163"/>
      <c r="C1" s="163"/>
      <c r="D1" s="163"/>
      <c r="E1" s="163"/>
      <c r="F1" s="163"/>
    </row>
    <row r="2" spans="1:6" x14ac:dyDescent="0.25">
      <c r="A2" s="183" t="str">
        <f>'Formato 1'!A2</f>
        <v>NOMBRE DEL ENTE PÚBLICO (a)</v>
      </c>
      <c r="B2" s="184"/>
      <c r="C2" s="184"/>
      <c r="D2" s="184"/>
      <c r="E2" s="184"/>
      <c r="F2" s="185"/>
    </row>
    <row r="3" spans="1:6" x14ac:dyDescent="0.25">
      <c r="A3" s="180" t="s">
        <v>521</v>
      </c>
      <c r="B3" s="181"/>
      <c r="C3" s="181"/>
      <c r="D3" s="181"/>
      <c r="E3" s="181"/>
      <c r="F3" s="182"/>
    </row>
    <row r="4" spans="1:6" ht="30" x14ac:dyDescent="0.25">
      <c r="A4" s="139" t="s">
        <v>503</v>
      </c>
      <c r="B4" s="7" t="s">
        <v>522</v>
      </c>
      <c r="C4" s="33" t="s">
        <v>523</v>
      </c>
      <c r="D4" s="33" t="s">
        <v>524</v>
      </c>
      <c r="E4" s="33" t="s">
        <v>525</v>
      </c>
      <c r="F4" s="33" t="s">
        <v>526</v>
      </c>
    </row>
    <row r="5" spans="1:6" ht="15.75" customHeight="1" x14ac:dyDescent="0.25">
      <c r="A5" s="143" t="s">
        <v>527</v>
      </c>
      <c r="B5" s="148"/>
      <c r="C5" s="148"/>
      <c r="D5" s="148"/>
      <c r="E5" s="148"/>
      <c r="F5" s="148"/>
    </row>
    <row r="6" spans="1:6" ht="30" x14ac:dyDescent="0.25">
      <c r="A6" s="146" t="s">
        <v>528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529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530</v>
      </c>
      <c r="B9" s="145"/>
      <c r="C9" s="145"/>
      <c r="D9" s="145"/>
      <c r="E9" s="145"/>
      <c r="F9" s="145"/>
    </row>
    <row r="10" spans="1:6" x14ac:dyDescent="0.25">
      <c r="A10" s="146" t="s">
        <v>531</v>
      </c>
      <c r="B10" s="155"/>
      <c r="C10" s="155"/>
      <c r="D10" s="155"/>
      <c r="E10" s="155"/>
      <c r="F10" s="155"/>
    </row>
    <row r="11" spans="1:6" x14ac:dyDescent="0.25">
      <c r="A11" s="67" t="s">
        <v>532</v>
      </c>
      <c r="B11" s="155">
        <v>69</v>
      </c>
      <c r="C11" s="155"/>
      <c r="D11" s="155"/>
      <c r="E11" s="155"/>
      <c r="F11" s="155"/>
    </row>
    <row r="12" spans="1:6" x14ac:dyDescent="0.25">
      <c r="A12" s="67" t="s">
        <v>533</v>
      </c>
      <c r="B12" s="155">
        <v>20</v>
      </c>
      <c r="C12" s="155"/>
      <c r="D12" s="155"/>
      <c r="E12" s="155"/>
      <c r="F12" s="155"/>
    </row>
    <row r="13" spans="1:6" x14ac:dyDescent="0.25">
      <c r="A13" s="67" t="s">
        <v>534</v>
      </c>
      <c r="B13" s="155">
        <v>45</v>
      </c>
      <c r="C13" s="155"/>
      <c r="D13" s="155"/>
      <c r="E13" s="155"/>
      <c r="F13" s="155"/>
    </row>
    <row r="14" spans="1:6" x14ac:dyDescent="0.25">
      <c r="A14" s="146" t="s">
        <v>535</v>
      </c>
      <c r="B14" s="155">
        <v>5</v>
      </c>
      <c r="C14" s="155"/>
      <c r="D14" s="155"/>
      <c r="E14" s="155"/>
      <c r="F14" s="155"/>
    </row>
    <row r="15" spans="1:6" x14ac:dyDescent="0.25">
      <c r="A15" s="67" t="s">
        <v>532</v>
      </c>
      <c r="B15" s="155">
        <v>75</v>
      </c>
      <c r="C15" s="155"/>
      <c r="D15" s="155"/>
      <c r="E15" s="155"/>
      <c r="F15" s="155"/>
    </row>
    <row r="16" spans="1:6" x14ac:dyDescent="0.25">
      <c r="A16" s="67" t="s">
        <v>533</v>
      </c>
      <c r="B16" s="156">
        <v>49</v>
      </c>
      <c r="C16" s="156"/>
      <c r="D16" s="156"/>
      <c r="E16" s="156"/>
      <c r="F16" s="156"/>
    </row>
    <row r="17" spans="1:6" x14ac:dyDescent="0.25">
      <c r="A17" s="67" t="s">
        <v>534</v>
      </c>
      <c r="B17" s="157">
        <v>55</v>
      </c>
      <c r="C17" s="157"/>
      <c r="D17" s="157"/>
      <c r="E17" s="157"/>
      <c r="F17" s="157"/>
    </row>
    <row r="18" spans="1:6" x14ac:dyDescent="0.25">
      <c r="A18" s="146" t="s">
        <v>536</v>
      </c>
      <c r="B18" s="157">
        <v>5</v>
      </c>
      <c r="C18" s="157"/>
      <c r="D18" s="157"/>
      <c r="E18" s="157"/>
      <c r="F18" s="157"/>
    </row>
    <row r="19" spans="1:6" x14ac:dyDescent="0.25">
      <c r="A19" s="146" t="s">
        <v>537</v>
      </c>
      <c r="B19" s="157">
        <v>18</v>
      </c>
      <c r="C19" s="157"/>
      <c r="D19" s="157"/>
      <c r="E19" s="157"/>
      <c r="F19" s="157"/>
    </row>
    <row r="20" spans="1:6" x14ac:dyDescent="0.25">
      <c r="A20" s="146" t="s">
        <v>538</v>
      </c>
      <c r="B20" s="158"/>
      <c r="C20" s="158"/>
      <c r="D20" s="158"/>
      <c r="E20" s="158"/>
      <c r="F20" s="158"/>
    </row>
    <row r="21" spans="1:6" x14ac:dyDescent="0.25">
      <c r="A21" s="146" t="s">
        <v>539</v>
      </c>
      <c r="B21" s="158"/>
      <c r="C21" s="158"/>
      <c r="D21" s="158"/>
      <c r="E21" s="158"/>
      <c r="F21" s="158"/>
    </row>
    <row r="22" spans="1:6" x14ac:dyDescent="0.25">
      <c r="A22" s="146" t="s">
        <v>540</v>
      </c>
      <c r="B22" s="158">
        <v>0.2</v>
      </c>
      <c r="C22" s="158"/>
      <c r="D22" s="158"/>
      <c r="E22" s="158"/>
      <c r="F22" s="158"/>
    </row>
    <row r="23" spans="1:6" x14ac:dyDescent="0.25">
      <c r="A23" s="146" t="s">
        <v>541</v>
      </c>
      <c r="B23" s="158">
        <v>0.3</v>
      </c>
      <c r="C23" s="158"/>
      <c r="D23" s="158"/>
      <c r="E23" s="158"/>
      <c r="F23" s="158"/>
    </row>
    <row r="24" spans="1:6" x14ac:dyDescent="0.25">
      <c r="A24" s="146" t="s">
        <v>542</v>
      </c>
      <c r="B24" s="150">
        <v>65</v>
      </c>
      <c r="C24" s="150"/>
      <c r="D24" s="150"/>
      <c r="E24" s="150"/>
      <c r="F24" s="150"/>
    </row>
    <row r="25" spans="1:6" x14ac:dyDescent="0.25">
      <c r="A25" s="146" t="s">
        <v>543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544</v>
      </c>
      <c r="B27" s="149"/>
      <c r="C27" s="149"/>
      <c r="D27" s="149"/>
      <c r="E27" s="149"/>
      <c r="F27" s="149"/>
    </row>
    <row r="28" spans="1:6" x14ac:dyDescent="0.25">
      <c r="A28" s="146" t="s">
        <v>545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546</v>
      </c>
      <c r="B30" s="53"/>
      <c r="C30" s="53"/>
      <c r="D30" s="53"/>
      <c r="E30" s="53"/>
      <c r="F30" s="53"/>
    </row>
    <row r="31" spans="1:6" x14ac:dyDescent="0.25">
      <c r="A31" s="154" t="s">
        <v>531</v>
      </c>
      <c r="B31" s="91">
        <v>5115043.13</v>
      </c>
      <c r="C31" s="91"/>
      <c r="D31" s="91"/>
      <c r="E31" s="91"/>
      <c r="F31" s="91"/>
    </row>
    <row r="32" spans="1:6" x14ac:dyDescent="0.25">
      <c r="A32" s="154" t="s">
        <v>535</v>
      </c>
      <c r="B32" s="91">
        <v>727591.49</v>
      </c>
      <c r="C32" s="91"/>
      <c r="D32" s="91"/>
      <c r="E32" s="91"/>
      <c r="F32" s="91"/>
    </row>
    <row r="33" spans="1:6" x14ac:dyDescent="0.25">
      <c r="A33" s="154" t="s">
        <v>547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548</v>
      </c>
      <c r="B35" s="53"/>
      <c r="C35" s="53"/>
      <c r="D35" s="53"/>
      <c r="E35" s="53"/>
      <c r="F35" s="53"/>
    </row>
    <row r="36" spans="1:6" x14ac:dyDescent="0.25">
      <c r="A36" s="154" t="s">
        <v>549</v>
      </c>
      <c r="B36" s="53">
        <v>58120</v>
      </c>
      <c r="C36" s="53"/>
      <c r="D36" s="53"/>
      <c r="E36" s="53"/>
      <c r="F36" s="53"/>
    </row>
    <row r="37" spans="1:6" x14ac:dyDescent="0.25">
      <c r="A37" s="154" t="s">
        <v>550</v>
      </c>
      <c r="B37" s="53"/>
      <c r="C37" s="53"/>
      <c r="D37" s="53"/>
      <c r="E37" s="53"/>
      <c r="F37" s="53"/>
    </row>
    <row r="38" spans="1:6" x14ac:dyDescent="0.25">
      <c r="A38" s="154" t="s">
        <v>551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552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553</v>
      </c>
      <c r="B42" s="53"/>
      <c r="C42" s="53"/>
      <c r="D42" s="53"/>
      <c r="E42" s="53"/>
      <c r="F42" s="53"/>
    </row>
    <row r="43" spans="1:6" x14ac:dyDescent="0.25">
      <c r="A43" s="154" t="s">
        <v>554</v>
      </c>
      <c r="B43" s="91"/>
      <c r="C43" s="91"/>
      <c r="D43" s="91"/>
      <c r="E43" s="91"/>
      <c r="F43" s="91"/>
    </row>
    <row r="44" spans="1:6" x14ac:dyDescent="0.25">
      <c r="A44" s="154" t="s">
        <v>555</v>
      </c>
      <c r="B44" s="91"/>
      <c r="C44" s="91"/>
      <c r="D44" s="91"/>
      <c r="E44" s="91"/>
      <c r="F44" s="91"/>
    </row>
    <row r="45" spans="1:6" x14ac:dyDescent="0.25">
      <c r="A45" s="154" t="s">
        <v>556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557</v>
      </c>
      <c r="B47" s="53"/>
      <c r="C47" s="53"/>
      <c r="D47" s="53"/>
      <c r="E47" s="53"/>
      <c r="F47" s="53"/>
    </row>
    <row r="48" spans="1:6" x14ac:dyDescent="0.25">
      <c r="A48" s="154" t="s">
        <v>555</v>
      </c>
      <c r="B48" s="91"/>
      <c r="C48" s="91"/>
      <c r="D48" s="91"/>
      <c r="E48" s="91"/>
      <c r="F48" s="91"/>
    </row>
    <row r="49" spans="1:6" x14ac:dyDescent="0.25">
      <c r="A49" s="154" t="s">
        <v>556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558</v>
      </c>
      <c r="B51" s="53"/>
      <c r="C51" s="53"/>
      <c r="D51" s="53"/>
      <c r="E51" s="53"/>
      <c r="F51" s="53"/>
    </row>
    <row r="52" spans="1:6" x14ac:dyDescent="0.25">
      <c r="A52" s="154" t="s">
        <v>555</v>
      </c>
      <c r="B52" s="91"/>
      <c r="C52" s="91"/>
      <c r="D52" s="91"/>
      <c r="E52" s="91"/>
      <c r="F52" s="91"/>
    </row>
    <row r="53" spans="1:6" x14ac:dyDescent="0.25">
      <c r="A53" s="154" t="s">
        <v>556</v>
      </c>
      <c r="B53" s="91"/>
      <c r="C53" s="91"/>
      <c r="D53" s="91"/>
      <c r="E53" s="91"/>
      <c r="F53" s="91"/>
    </row>
    <row r="54" spans="1:6" x14ac:dyDescent="0.25">
      <c r="A54" s="154" t="s">
        <v>559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560</v>
      </c>
      <c r="B56" s="53"/>
      <c r="C56" s="53"/>
      <c r="D56" s="53"/>
      <c r="E56" s="53"/>
      <c r="F56" s="53"/>
    </row>
    <row r="57" spans="1:6" x14ac:dyDescent="0.25">
      <c r="A57" s="154" t="s">
        <v>555</v>
      </c>
      <c r="B57" s="91"/>
      <c r="C57" s="91"/>
      <c r="D57" s="91"/>
      <c r="E57" s="91"/>
      <c r="F57" s="91"/>
    </row>
    <row r="58" spans="1:6" x14ac:dyDescent="0.25">
      <c r="A58" s="154" t="s">
        <v>556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561</v>
      </c>
      <c r="B60" s="53"/>
      <c r="C60" s="53"/>
      <c r="D60" s="53"/>
      <c r="E60" s="53"/>
      <c r="F60" s="53"/>
    </row>
    <row r="61" spans="1:6" x14ac:dyDescent="0.25">
      <c r="A61" s="154" t="s">
        <v>562</v>
      </c>
      <c r="B61" s="141"/>
      <c r="C61" s="141"/>
      <c r="D61" s="141"/>
      <c r="E61" s="141"/>
      <c r="F61" s="141"/>
    </row>
    <row r="62" spans="1:6" x14ac:dyDescent="0.25">
      <c r="A62" s="154" t="s">
        <v>563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564</v>
      </c>
      <c r="B64" s="141"/>
      <c r="C64" s="141"/>
      <c r="D64" s="141"/>
      <c r="E64" s="141"/>
      <c r="F64" s="141"/>
    </row>
    <row r="65" spans="1:6" x14ac:dyDescent="0.25">
      <c r="A65" s="154" t="s">
        <v>565</v>
      </c>
      <c r="B65" s="141" t="s">
        <v>611</v>
      </c>
      <c r="C65" s="141"/>
      <c r="D65" s="141"/>
      <c r="E65" s="141"/>
      <c r="F65" s="141"/>
    </row>
    <row r="66" spans="1:6" x14ac:dyDescent="0.25">
      <c r="A66" s="154" t="s">
        <v>566</v>
      </c>
      <c r="B66" s="142" t="s">
        <v>611</v>
      </c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8" t="s">
        <v>451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452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453</v>
      </c>
      <c r="B5" s="132"/>
      <c r="C5" s="132"/>
      <c r="D5" s="132"/>
      <c r="E5" s="132"/>
      <c r="F5" s="132"/>
      <c r="G5" s="133"/>
    </row>
    <row r="6" spans="1:7" x14ac:dyDescent="0.25">
      <c r="A6" s="186" t="s">
        <v>503</v>
      </c>
      <c r="B6" s="36">
        <v>2022</v>
      </c>
      <c r="C6" s="186">
        <f>+B6+1</f>
        <v>2023</v>
      </c>
      <c r="D6" s="186">
        <f>+C6+1</f>
        <v>2024</v>
      </c>
      <c r="E6" s="186">
        <f>+D6+1</f>
        <v>2025</v>
      </c>
      <c r="F6" s="186">
        <f>+E6+1</f>
        <v>2026</v>
      </c>
      <c r="G6" s="186">
        <f>+F6+1</f>
        <v>2027</v>
      </c>
    </row>
    <row r="7" spans="1:7" ht="83.25" customHeight="1" x14ac:dyDescent="0.25">
      <c r="A7" s="187"/>
      <c r="B7" s="70" t="s">
        <v>567</v>
      </c>
      <c r="C7" s="187"/>
      <c r="D7" s="187"/>
      <c r="E7" s="187"/>
      <c r="F7" s="187"/>
      <c r="G7" s="187"/>
    </row>
    <row r="8" spans="1:7" ht="30" x14ac:dyDescent="0.25">
      <c r="A8" s="71" t="s">
        <v>510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568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571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263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572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511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512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293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576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295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297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577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9" t="s">
        <v>486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487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453</v>
      </c>
      <c r="B5" s="114"/>
      <c r="C5" s="114"/>
      <c r="D5" s="114"/>
      <c r="E5" s="114"/>
      <c r="F5" s="114"/>
      <c r="G5" s="115"/>
    </row>
    <row r="6" spans="1:7" x14ac:dyDescent="0.25">
      <c r="A6" s="190" t="s">
        <v>578</v>
      </c>
      <c r="B6" s="36">
        <v>2022</v>
      </c>
      <c r="C6" s="186">
        <f>+B6+1</f>
        <v>2023</v>
      </c>
      <c r="D6" s="186">
        <f>+C6+1</f>
        <v>2024</v>
      </c>
      <c r="E6" s="186">
        <f>+D6+1</f>
        <v>2025</v>
      </c>
      <c r="F6" s="186">
        <f>+E6+1</f>
        <v>2026</v>
      </c>
      <c r="G6" s="186">
        <f>+F6+1</f>
        <v>2027</v>
      </c>
    </row>
    <row r="7" spans="1:7" ht="57.75" customHeight="1" x14ac:dyDescent="0.25">
      <c r="A7" s="191"/>
      <c r="B7" s="37" t="s">
        <v>567</v>
      </c>
      <c r="C7" s="187"/>
      <c r="D7" s="187"/>
      <c r="E7" s="187"/>
      <c r="F7" s="187"/>
      <c r="G7" s="187"/>
    </row>
    <row r="8" spans="1:7" x14ac:dyDescent="0.25">
      <c r="A8" s="26" t="s">
        <v>488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579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580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491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581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498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579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580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491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581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497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500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9" t="s">
        <v>501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502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3" t="s">
        <v>503</v>
      </c>
      <c r="B5" s="194">
        <v>2017</v>
      </c>
      <c r="C5" s="194">
        <f>+B5+1</f>
        <v>2018</v>
      </c>
      <c r="D5" s="194">
        <f>+C5+1</f>
        <v>2019</v>
      </c>
      <c r="E5" s="194">
        <f>+D5+1</f>
        <v>2020</v>
      </c>
      <c r="F5" s="194">
        <f>+E5+1</f>
        <v>2021</v>
      </c>
      <c r="G5" s="36">
        <f>+F5+1</f>
        <v>2022</v>
      </c>
    </row>
    <row r="6" spans="1:7" ht="32.25" x14ac:dyDescent="0.25">
      <c r="A6" s="170"/>
      <c r="B6" s="195"/>
      <c r="C6" s="195"/>
      <c r="D6" s="195"/>
      <c r="E6" s="195"/>
      <c r="F6" s="195"/>
      <c r="G6" s="37" t="s">
        <v>582</v>
      </c>
    </row>
    <row r="7" spans="1:7" x14ac:dyDescent="0.25">
      <c r="A7" s="62" t="s">
        <v>510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583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584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585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586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587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471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588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589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511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590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591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478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479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592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512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293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513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295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593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485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2" t="s">
        <v>594</v>
      </c>
      <c r="B39" s="192"/>
      <c r="C39" s="192"/>
      <c r="D39" s="192"/>
      <c r="E39" s="192"/>
      <c r="F39" s="192"/>
      <c r="G39" s="192"/>
    </row>
    <row r="40" spans="1:7" x14ac:dyDescent="0.25">
      <c r="A40" s="192" t="s">
        <v>595</v>
      </c>
      <c r="B40" s="192"/>
      <c r="C40" s="192"/>
      <c r="D40" s="192"/>
      <c r="E40" s="192"/>
      <c r="F40" s="192"/>
      <c r="G40" s="1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9" t="s">
        <v>516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517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6" t="s">
        <v>578</v>
      </c>
      <c r="B5" s="194">
        <v>2017</v>
      </c>
      <c r="C5" s="194">
        <f>+B5+1</f>
        <v>2018</v>
      </c>
      <c r="D5" s="194">
        <f>+C5+1</f>
        <v>2019</v>
      </c>
      <c r="E5" s="194">
        <f>+D5+1</f>
        <v>2020</v>
      </c>
      <c r="F5" s="194">
        <f>+E5+1</f>
        <v>2021</v>
      </c>
      <c r="G5" s="36">
        <v>2022</v>
      </c>
    </row>
    <row r="6" spans="1:7" ht="48.75" customHeight="1" x14ac:dyDescent="0.25">
      <c r="A6" s="197"/>
      <c r="B6" s="195"/>
      <c r="C6" s="195"/>
      <c r="D6" s="195"/>
      <c r="E6" s="195"/>
      <c r="F6" s="195"/>
      <c r="G6" s="37" t="s">
        <v>596</v>
      </c>
    </row>
    <row r="7" spans="1:7" x14ac:dyDescent="0.25">
      <c r="A7" s="26" t="s">
        <v>488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579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580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491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498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579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580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491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499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597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2" t="s">
        <v>594</v>
      </c>
      <c r="B32" s="192"/>
      <c r="C32" s="192"/>
      <c r="D32" s="192"/>
      <c r="E32" s="192"/>
      <c r="F32" s="192"/>
      <c r="G32" s="192"/>
    </row>
    <row r="33" spans="1:7" x14ac:dyDescent="0.25">
      <c r="A33" s="192" t="s">
        <v>595</v>
      </c>
      <c r="B33" s="192"/>
      <c r="C33" s="192"/>
      <c r="D33" s="192"/>
      <c r="E33" s="192"/>
      <c r="F33" s="192"/>
      <c r="G33" s="1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8" t="s">
        <v>520</v>
      </c>
      <c r="B1" s="198"/>
      <c r="C1" s="198"/>
      <c r="D1" s="198"/>
      <c r="E1" s="198"/>
      <c r="F1" s="198"/>
    </row>
    <row r="2" spans="1:6" ht="20.100000000000001" customHeight="1" x14ac:dyDescent="0.25">
      <c r="A2" s="110" t="str">
        <f>'Formato 1'!A2</f>
        <v>NOMBRE DEL ENTE PÚBLICO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521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522</v>
      </c>
      <c r="C4" s="121" t="s">
        <v>523</v>
      </c>
      <c r="D4" s="121" t="s">
        <v>524</v>
      </c>
      <c r="E4" s="121" t="s">
        <v>525</v>
      </c>
      <c r="F4" s="121" t="s">
        <v>526</v>
      </c>
    </row>
    <row r="5" spans="1:6" ht="12.75" customHeight="1" x14ac:dyDescent="0.25">
      <c r="A5" s="18" t="s">
        <v>527</v>
      </c>
      <c r="B5" s="53"/>
      <c r="C5" s="53"/>
      <c r="D5" s="53"/>
      <c r="E5" s="53"/>
      <c r="F5" s="53"/>
    </row>
    <row r="6" spans="1:6" ht="30" x14ac:dyDescent="0.25">
      <c r="A6" s="59" t="s">
        <v>528</v>
      </c>
      <c r="B6" s="60"/>
      <c r="C6" s="60"/>
      <c r="D6" s="60"/>
      <c r="E6" s="60"/>
      <c r="F6" s="60"/>
    </row>
    <row r="7" spans="1:6" ht="15" x14ac:dyDescent="0.25">
      <c r="A7" s="59" t="s">
        <v>529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530</v>
      </c>
      <c r="B9" s="45"/>
      <c r="C9" s="45"/>
      <c r="D9" s="45"/>
      <c r="E9" s="45"/>
      <c r="F9" s="45"/>
    </row>
    <row r="10" spans="1:6" ht="15" x14ac:dyDescent="0.25">
      <c r="A10" s="59" t="s">
        <v>531</v>
      </c>
      <c r="B10" s="60"/>
      <c r="C10" s="60"/>
      <c r="D10" s="60"/>
      <c r="E10" s="60"/>
      <c r="F10" s="60"/>
    </row>
    <row r="11" spans="1:6" ht="15" x14ac:dyDescent="0.25">
      <c r="A11" s="80" t="s">
        <v>532</v>
      </c>
      <c r="B11" s="60"/>
      <c r="C11" s="60"/>
      <c r="D11" s="60"/>
      <c r="E11" s="60"/>
      <c r="F11" s="60"/>
    </row>
    <row r="12" spans="1:6" ht="15" x14ac:dyDescent="0.25">
      <c r="A12" s="80" t="s">
        <v>533</v>
      </c>
      <c r="B12" s="60"/>
      <c r="C12" s="60"/>
      <c r="D12" s="60"/>
      <c r="E12" s="60"/>
      <c r="F12" s="60"/>
    </row>
    <row r="13" spans="1:6" ht="15" x14ac:dyDescent="0.25">
      <c r="A13" s="80" t="s">
        <v>534</v>
      </c>
      <c r="B13" s="60"/>
      <c r="C13" s="60"/>
      <c r="D13" s="60"/>
      <c r="E13" s="60"/>
      <c r="F13" s="60"/>
    </row>
    <row r="14" spans="1:6" ht="15" x14ac:dyDescent="0.25">
      <c r="A14" s="59" t="s">
        <v>535</v>
      </c>
      <c r="B14" s="60"/>
      <c r="C14" s="60"/>
      <c r="D14" s="60"/>
      <c r="E14" s="60"/>
      <c r="F14" s="60"/>
    </row>
    <row r="15" spans="1:6" ht="15" x14ac:dyDescent="0.25">
      <c r="A15" s="80" t="s">
        <v>532</v>
      </c>
      <c r="B15" s="60"/>
      <c r="C15" s="60"/>
      <c r="D15" s="60"/>
      <c r="E15" s="60"/>
      <c r="F15" s="60"/>
    </row>
    <row r="16" spans="1:6" ht="15" x14ac:dyDescent="0.25">
      <c r="A16" s="80" t="s">
        <v>533</v>
      </c>
      <c r="B16" s="60"/>
      <c r="C16" s="60"/>
      <c r="D16" s="60"/>
      <c r="E16" s="60"/>
      <c r="F16" s="60"/>
    </row>
    <row r="17" spans="1:6" ht="15" x14ac:dyDescent="0.25">
      <c r="A17" s="80" t="s">
        <v>534</v>
      </c>
      <c r="B17" s="60"/>
      <c r="C17" s="60"/>
      <c r="D17" s="60"/>
      <c r="E17" s="60"/>
      <c r="F17" s="60"/>
    </row>
    <row r="18" spans="1:6" ht="15" x14ac:dyDescent="0.25">
      <c r="A18" s="59" t="s">
        <v>536</v>
      </c>
      <c r="B18" s="122"/>
      <c r="C18" s="60"/>
      <c r="D18" s="60"/>
      <c r="E18" s="60"/>
      <c r="F18" s="60"/>
    </row>
    <row r="19" spans="1:6" ht="15" x14ac:dyDescent="0.25">
      <c r="A19" s="59" t="s">
        <v>537</v>
      </c>
      <c r="B19" s="60"/>
      <c r="C19" s="60"/>
      <c r="D19" s="60"/>
      <c r="E19" s="60"/>
      <c r="F19" s="60"/>
    </row>
    <row r="20" spans="1:6" ht="30" x14ac:dyDescent="0.25">
      <c r="A20" s="59" t="s">
        <v>538</v>
      </c>
      <c r="B20" s="123"/>
      <c r="C20" s="123"/>
      <c r="D20" s="123"/>
      <c r="E20" s="123"/>
      <c r="F20" s="123"/>
    </row>
    <row r="21" spans="1:6" ht="30" x14ac:dyDescent="0.25">
      <c r="A21" s="59" t="s">
        <v>539</v>
      </c>
      <c r="B21" s="123"/>
      <c r="C21" s="123"/>
      <c r="D21" s="123"/>
      <c r="E21" s="123"/>
      <c r="F21" s="123"/>
    </row>
    <row r="22" spans="1:6" ht="30" x14ac:dyDescent="0.25">
      <c r="A22" s="59" t="s">
        <v>540</v>
      </c>
      <c r="B22" s="123"/>
      <c r="C22" s="123"/>
      <c r="D22" s="123"/>
      <c r="E22" s="123"/>
      <c r="F22" s="123"/>
    </row>
    <row r="23" spans="1:6" ht="15" x14ac:dyDescent="0.25">
      <c r="A23" s="59" t="s">
        <v>541</v>
      </c>
      <c r="B23" s="123"/>
      <c r="C23" s="123"/>
      <c r="D23" s="123"/>
      <c r="E23" s="123"/>
      <c r="F23" s="123"/>
    </row>
    <row r="24" spans="1:6" ht="15" x14ac:dyDescent="0.25">
      <c r="A24" s="59" t="s">
        <v>542</v>
      </c>
      <c r="B24" s="124"/>
      <c r="C24" s="60"/>
      <c r="D24" s="60"/>
      <c r="E24" s="60"/>
      <c r="F24" s="60"/>
    </row>
    <row r="25" spans="1:6" ht="15" x14ac:dyDescent="0.25">
      <c r="A25" s="59" t="s">
        <v>543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544</v>
      </c>
      <c r="B27" s="45"/>
      <c r="C27" s="45"/>
      <c r="D27" s="45"/>
      <c r="E27" s="45"/>
      <c r="F27" s="45"/>
    </row>
    <row r="28" spans="1:6" ht="15" x14ac:dyDescent="0.25">
      <c r="A28" s="59" t="s">
        <v>545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546</v>
      </c>
      <c r="B30" s="45"/>
      <c r="C30" s="45"/>
      <c r="D30" s="45"/>
      <c r="E30" s="45"/>
      <c r="F30" s="45"/>
    </row>
    <row r="31" spans="1:6" ht="15" x14ac:dyDescent="0.25">
      <c r="A31" s="59" t="s">
        <v>531</v>
      </c>
      <c r="B31" s="60"/>
      <c r="C31" s="60"/>
      <c r="D31" s="60"/>
      <c r="E31" s="60"/>
      <c r="F31" s="60"/>
    </row>
    <row r="32" spans="1:6" ht="15" x14ac:dyDescent="0.25">
      <c r="A32" s="59" t="s">
        <v>535</v>
      </c>
      <c r="B32" s="60"/>
      <c r="C32" s="60"/>
      <c r="D32" s="60"/>
      <c r="E32" s="60"/>
      <c r="F32" s="60"/>
    </row>
    <row r="33" spans="1:6" ht="15" x14ac:dyDescent="0.25">
      <c r="A33" s="59" t="s">
        <v>547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548</v>
      </c>
      <c r="B35" s="45"/>
      <c r="C35" s="45"/>
      <c r="D35" s="45"/>
      <c r="E35" s="45"/>
      <c r="F35" s="45"/>
    </row>
    <row r="36" spans="1:6" ht="15" x14ac:dyDescent="0.25">
      <c r="A36" s="59" t="s">
        <v>549</v>
      </c>
      <c r="B36" s="60"/>
      <c r="C36" s="60"/>
      <c r="D36" s="60"/>
      <c r="E36" s="60"/>
      <c r="F36" s="60"/>
    </row>
    <row r="37" spans="1:6" ht="15" x14ac:dyDescent="0.25">
      <c r="A37" s="59" t="s">
        <v>550</v>
      </c>
      <c r="B37" s="60"/>
      <c r="C37" s="60"/>
      <c r="D37" s="60"/>
      <c r="E37" s="60"/>
      <c r="F37" s="60"/>
    </row>
    <row r="38" spans="1:6" ht="15" x14ac:dyDescent="0.25">
      <c r="A38" s="59" t="s">
        <v>551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552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553</v>
      </c>
      <c r="B42" s="45"/>
      <c r="C42" s="45"/>
      <c r="D42" s="45"/>
      <c r="E42" s="45"/>
      <c r="F42" s="45"/>
    </row>
    <row r="43" spans="1:6" ht="15" x14ac:dyDescent="0.25">
      <c r="A43" s="59" t="s">
        <v>554</v>
      </c>
      <c r="B43" s="60"/>
      <c r="C43" s="60"/>
      <c r="D43" s="60"/>
      <c r="E43" s="60"/>
      <c r="F43" s="60"/>
    </row>
    <row r="44" spans="1:6" ht="15" x14ac:dyDescent="0.25">
      <c r="A44" s="59" t="s">
        <v>555</v>
      </c>
      <c r="B44" s="60"/>
      <c r="C44" s="60"/>
      <c r="D44" s="60"/>
      <c r="E44" s="60"/>
      <c r="F44" s="60"/>
    </row>
    <row r="45" spans="1:6" ht="15" x14ac:dyDescent="0.25">
      <c r="A45" s="59" t="s">
        <v>556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557</v>
      </c>
      <c r="B47" s="45"/>
      <c r="C47" s="45"/>
      <c r="D47" s="45"/>
      <c r="E47" s="45"/>
      <c r="F47" s="45"/>
    </row>
    <row r="48" spans="1:6" ht="15" x14ac:dyDescent="0.25">
      <c r="A48" s="59" t="s">
        <v>555</v>
      </c>
      <c r="B48" s="123"/>
      <c r="C48" s="123"/>
      <c r="D48" s="123"/>
      <c r="E48" s="123"/>
      <c r="F48" s="123"/>
    </row>
    <row r="49" spans="1:6" ht="15" x14ac:dyDescent="0.25">
      <c r="A49" s="59" t="s">
        <v>556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558</v>
      </c>
      <c r="B51" s="45"/>
      <c r="C51" s="45"/>
      <c r="D51" s="45"/>
      <c r="E51" s="45"/>
      <c r="F51" s="45"/>
    </row>
    <row r="52" spans="1:6" ht="15" x14ac:dyDescent="0.25">
      <c r="A52" s="59" t="s">
        <v>555</v>
      </c>
      <c r="B52" s="60"/>
      <c r="C52" s="60"/>
      <c r="D52" s="60"/>
      <c r="E52" s="60"/>
      <c r="F52" s="60"/>
    </row>
    <row r="53" spans="1:6" ht="15" x14ac:dyDescent="0.25">
      <c r="A53" s="59" t="s">
        <v>556</v>
      </c>
      <c r="B53" s="60"/>
      <c r="C53" s="60"/>
      <c r="D53" s="60"/>
      <c r="E53" s="60"/>
      <c r="F53" s="60"/>
    </row>
    <row r="54" spans="1:6" ht="15" x14ac:dyDescent="0.25">
      <c r="A54" s="59" t="s">
        <v>559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560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555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556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561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562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563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564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565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566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B8" sqref="B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2" t="s">
        <v>125</v>
      </c>
      <c r="B1" s="163"/>
      <c r="C1" s="163"/>
      <c r="D1" s="163"/>
      <c r="E1" s="163"/>
      <c r="F1" s="163"/>
      <c r="G1" s="163"/>
      <c r="H1" s="164"/>
    </row>
    <row r="2" spans="1:8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4">
        <v>140162.35</v>
      </c>
      <c r="C18" s="108"/>
      <c r="D18" s="108"/>
      <c r="E18" s="108"/>
      <c r="F18" s="4">
        <v>53928.2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140162.35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53928.2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5" t="s">
        <v>155</v>
      </c>
      <c r="B33" s="165"/>
      <c r="C33" s="165"/>
      <c r="D33" s="165"/>
      <c r="E33" s="165"/>
      <c r="F33" s="165"/>
      <c r="G33" s="165"/>
      <c r="H33" s="165"/>
    </row>
    <row r="34" spans="1:8" ht="14.45" customHeight="1" x14ac:dyDescent="0.25">
      <c r="A34" s="165"/>
      <c r="B34" s="165"/>
      <c r="C34" s="165"/>
      <c r="D34" s="165"/>
      <c r="E34" s="165"/>
      <c r="F34" s="165"/>
      <c r="G34" s="165"/>
      <c r="H34" s="165"/>
    </row>
    <row r="35" spans="1:8" ht="14.45" customHeight="1" x14ac:dyDescent="0.25">
      <c r="A35" s="165"/>
      <c r="B35" s="165"/>
      <c r="C35" s="165"/>
      <c r="D35" s="165"/>
      <c r="E35" s="165"/>
      <c r="F35" s="165"/>
      <c r="G35" s="165"/>
      <c r="H35" s="165"/>
    </row>
    <row r="36" spans="1:8" ht="14.45" customHeight="1" x14ac:dyDescent="0.25">
      <c r="A36" s="165"/>
      <c r="B36" s="165"/>
      <c r="C36" s="165"/>
      <c r="D36" s="165"/>
      <c r="E36" s="165"/>
      <c r="F36" s="165"/>
      <c r="G36" s="165"/>
      <c r="H36" s="165"/>
    </row>
    <row r="37" spans="1:8" ht="14.45" customHeight="1" x14ac:dyDescent="0.25">
      <c r="A37" s="165"/>
      <c r="B37" s="165"/>
      <c r="C37" s="165"/>
      <c r="D37" s="165"/>
      <c r="E37" s="165"/>
      <c r="F37" s="165"/>
      <c r="G37" s="165"/>
      <c r="H37" s="165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B43" sqref="B4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2" t="s">
        <v>166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616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168</v>
      </c>
      <c r="B6" s="7" t="s">
        <v>169</v>
      </c>
      <c r="C6" s="7" t="s">
        <v>170</v>
      </c>
      <c r="D6" s="7" t="s">
        <v>171</v>
      </c>
      <c r="E6" s="7" t="s">
        <v>172</v>
      </c>
      <c r="F6" s="7" t="s">
        <v>173</v>
      </c>
      <c r="G6" s="7" t="s">
        <v>174</v>
      </c>
      <c r="H6" s="7" t="s">
        <v>175</v>
      </c>
      <c r="I6" s="1" t="s">
        <v>612</v>
      </c>
      <c r="J6" s="1" t="s">
        <v>613</v>
      </c>
      <c r="K6" s="1" t="s">
        <v>614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176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177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178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179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180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181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182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183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184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185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186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 G8:G18 H8 I8 J8 K8:K18 E20 G20 H20 I20 J20 K20 E10:E18 H10:H18 I10:I18 J10:J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D25" sqref="D2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2" t="s">
        <v>187</v>
      </c>
      <c r="B1" s="163"/>
      <c r="C1" s="163"/>
      <c r="D1" s="164"/>
    </row>
    <row r="2" spans="1:4" x14ac:dyDescent="0.25">
      <c r="A2" s="110" t="str">
        <f>'Formato 1'!A2</f>
        <v>NOMBRE DEL ENTE PÚBLICO (a)</v>
      </c>
      <c r="B2" s="111"/>
      <c r="C2" s="111"/>
      <c r="D2" s="112"/>
    </row>
    <row r="3" spans="1:4" x14ac:dyDescent="0.25">
      <c r="A3" s="113" t="s">
        <v>188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189</v>
      </c>
      <c r="C7" s="7" t="s">
        <v>190</v>
      </c>
      <c r="D7" s="7" t="s">
        <v>191</v>
      </c>
    </row>
    <row r="8" spans="1:4" x14ac:dyDescent="0.25">
      <c r="A8" s="3" t="s">
        <v>192</v>
      </c>
      <c r="B8" s="14">
        <f>SUM(B9:B11)</f>
        <v>9901236</v>
      </c>
      <c r="C8" s="14">
        <f>SUM(C9:C11)</f>
        <v>8788489</v>
      </c>
      <c r="D8" s="14">
        <f>SUM(D9:D11)</f>
        <v>8788489</v>
      </c>
    </row>
    <row r="9" spans="1:4" x14ac:dyDescent="0.25">
      <c r="A9" s="58" t="s">
        <v>193</v>
      </c>
      <c r="B9" s="94">
        <v>9901236</v>
      </c>
      <c r="C9" s="94">
        <v>8788489</v>
      </c>
      <c r="D9" s="94">
        <v>8788489</v>
      </c>
    </row>
    <row r="10" spans="1:4" x14ac:dyDescent="0.25">
      <c r="A10" s="58" t="s">
        <v>194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195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196</v>
      </c>
      <c r="B13" s="14">
        <f>B14+B15</f>
        <v>9901236</v>
      </c>
      <c r="C13" s="14">
        <f>C14+C15</f>
        <v>7785003</v>
      </c>
      <c r="D13" s="14">
        <f>D14+D15</f>
        <v>7785003</v>
      </c>
    </row>
    <row r="14" spans="1:4" x14ac:dyDescent="0.25">
      <c r="A14" s="58" t="s">
        <v>197</v>
      </c>
      <c r="B14" s="94">
        <v>9901236</v>
      </c>
      <c r="C14" s="94">
        <v>7785003</v>
      </c>
      <c r="D14" s="94">
        <v>7785003</v>
      </c>
    </row>
    <row r="15" spans="1:4" x14ac:dyDescent="0.25">
      <c r="A15" s="58" t="s">
        <v>198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199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200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201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202</v>
      </c>
      <c r="B21" s="14">
        <f>B8-B13+B17</f>
        <v>0</v>
      </c>
      <c r="C21" s="14">
        <f>C8-C13+C17</f>
        <v>1003486</v>
      </c>
      <c r="D21" s="14">
        <f>D8-D13+D17</f>
        <v>1003486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203</v>
      </c>
      <c r="B23" s="14">
        <f>B21-B11</f>
        <v>0</v>
      </c>
      <c r="C23" s="14">
        <f>C21-C11</f>
        <v>1003486</v>
      </c>
      <c r="D23" s="14">
        <f>D21-D11</f>
        <v>1003486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204</v>
      </c>
      <c r="B25" s="14">
        <f>B23-B17</f>
        <v>0</v>
      </c>
      <c r="C25" s="14">
        <f>C23-C17</f>
        <v>1003486</v>
      </c>
      <c r="D25" s="14">
        <f>D23-D17</f>
        <v>1003486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205</v>
      </c>
      <c r="B28" s="7" t="s">
        <v>206</v>
      </c>
      <c r="C28" s="7" t="s">
        <v>190</v>
      </c>
      <c r="D28" s="7" t="s">
        <v>207</v>
      </c>
    </row>
    <row r="29" spans="1:4" x14ac:dyDescent="0.25">
      <c r="A29" s="3" t="s">
        <v>208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209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210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211</v>
      </c>
      <c r="B33" s="4">
        <f>B25+B29</f>
        <v>0</v>
      </c>
      <c r="C33" s="4">
        <f>C25+C29</f>
        <v>1003486</v>
      </c>
      <c r="D33" s="4">
        <f>D25+D29</f>
        <v>1003486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205</v>
      </c>
      <c r="B36" s="7" t="s">
        <v>212</v>
      </c>
      <c r="C36" s="7" t="s">
        <v>190</v>
      </c>
      <c r="D36" s="7" t="s">
        <v>191</v>
      </c>
    </row>
    <row r="37" spans="1:4" ht="14.45" customHeight="1" x14ac:dyDescent="0.25">
      <c r="A37" s="3" t="s">
        <v>213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214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215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216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217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218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219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205</v>
      </c>
      <c r="B47" s="7" t="s">
        <v>212</v>
      </c>
      <c r="C47" s="7" t="s">
        <v>190</v>
      </c>
      <c r="D47" s="7" t="s">
        <v>191</v>
      </c>
    </row>
    <row r="48" spans="1:4" x14ac:dyDescent="0.25">
      <c r="A48" s="95" t="s">
        <v>220</v>
      </c>
      <c r="B48" s="96">
        <f>B9</f>
        <v>9901236</v>
      </c>
      <c r="C48" s="96">
        <f>C9</f>
        <v>8788489</v>
      </c>
      <c r="D48" s="96">
        <f>D9</f>
        <v>8788489</v>
      </c>
    </row>
    <row r="49" spans="1:4" x14ac:dyDescent="0.25">
      <c r="A49" s="21" t="s">
        <v>221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214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217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197</v>
      </c>
      <c r="B53" s="47">
        <f>B14</f>
        <v>9901236</v>
      </c>
      <c r="C53" s="47">
        <f>C14</f>
        <v>7785003</v>
      </c>
      <c r="D53" s="47">
        <f>D14</f>
        <v>7785003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200</v>
      </c>
      <c r="B55" s="22">
        <v>0</v>
      </c>
      <c r="C55" s="47">
        <v>0</v>
      </c>
      <c r="D55" s="47"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222</v>
      </c>
      <c r="B57" s="4">
        <f>B48+B49-B53+B55</f>
        <v>0</v>
      </c>
      <c r="C57" s="4">
        <f>C48+C49-C53+C55</f>
        <v>1003486</v>
      </c>
      <c r="D57" s="4">
        <f>D48+D49-D53+D55</f>
        <v>1003486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223</v>
      </c>
      <c r="B59" s="4">
        <f>B57-B49</f>
        <v>0</v>
      </c>
      <c r="C59" s="4">
        <f>C57-C49</f>
        <v>1003486</v>
      </c>
      <c r="D59" s="4">
        <f>D57-D49</f>
        <v>1003486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205</v>
      </c>
      <c r="B62" s="7" t="s">
        <v>212</v>
      </c>
      <c r="C62" s="7" t="s">
        <v>190</v>
      </c>
      <c r="D62" s="7" t="s">
        <v>191</v>
      </c>
    </row>
    <row r="63" spans="1:4" x14ac:dyDescent="0.25">
      <c r="A63" s="95" t="s">
        <v>194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224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215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218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225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201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226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227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4 B63:D74 B10:D13 B15:D17 B19:D25 B18 B56:D59 B5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5" zoomScaleNormal="75" workbookViewId="0">
      <selection activeCell="G34" sqref="G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2" t="s">
        <v>228</v>
      </c>
      <c r="B1" s="163"/>
      <c r="C1" s="163"/>
      <c r="D1" s="163"/>
      <c r="E1" s="163"/>
      <c r="F1" s="163"/>
      <c r="G1" s="164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229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6" t="s">
        <v>230</v>
      </c>
      <c r="B6" s="168" t="s">
        <v>231</v>
      </c>
      <c r="C6" s="168"/>
      <c r="D6" s="168"/>
      <c r="E6" s="168"/>
      <c r="F6" s="168"/>
      <c r="G6" s="168" t="s">
        <v>232</v>
      </c>
    </row>
    <row r="7" spans="1:7" ht="30" x14ac:dyDescent="0.25">
      <c r="A7" s="167"/>
      <c r="B7" s="25" t="s">
        <v>233</v>
      </c>
      <c r="C7" s="7" t="s">
        <v>234</v>
      </c>
      <c r="D7" s="25" t="s">
        <v>235</v>
      </c>
      <c r="E7" s="25" t="s">
        <v>190</v>
      </c>
      <c r="F7" s="25" t="s">
        <v>236</v>
      </c>
      <c r="G7" s="168"/>
    </row>
    <row r="8" spans="1:7" x14ac:dyDescent="0.25">
      <c r="A8" s="26" t="s">
        <v>237</v>
      </c>
      <c r="B8" s="91"/>
      <c r="C8" s="91"/>
      <c r="D8" s="91"/>
      <c r="E8" s="91"/>
      <c r="F8" s="91"/>
      <c r="G8" s="91"/>
    </row>
    <row r="9" spans="1:7" x14ac:dyDescent="0.25">
      <c r="A9" s="58" t="s">
        <v>238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239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240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241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242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243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244</v>
      </c>
      <c r="B15" s="47">
        <v>1919000</v>
      </c>
      <c r="C15" s="47">
        <v>0</v>
      </c>
      <c r="D15" s="47">
        <v>1919000</v>
      </c>
      <c r="E15" s="47">
        <v>1148591.5</v>
      </c>
      <c r="F15" s="47">
        <v>1148591.5</v>
      </c>
      <c r="G15" s="47">
        <f t="shared" si="0"/>
        <v>-770408.5</v>
      </c>
    </row>
    <row r="16" spans="1:7" x14ac:dyDescent="0.25">
      <c r="A16" s="92" t="s">
        <v>245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246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247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248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249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250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251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252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253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254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255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256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257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260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261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262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263</v>
      </c>
      <c r="B34" s="47">
        <v>7982236</v>
      </c>
      <c r="C34" s="47">
        <v>275355.21999999997</v>
      </c>
      <c r="D34" s="47">
        <v>8257591.2199999997</v>
      </c>
      <c r="E34" s="47">
        <v>7639897.8399999999</v>
      </c>
      <c r="F34" s="47">
        <v>7639897.8399999999</v>
      </c>
      <c r="G34" s="47">
        <f t="shared" si="4"/>
        <v>-342338.16000000015</v>
      </c>
    </row>
    <row r="35" spans="1:7" ht="14.45" customHeight="1" x14ac:dyDescent="0.25">
      <c r="A35" s="58" t="s">
        <v>264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265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266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267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268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269</v>
      </c>
      <c r="B41" s="4">
        <f t="shared" ref="B41:G41" si="7">SUM(B9,B10,B11,B12,B13,B14,B15,B16,B28,B34,B35,B37)</f>
        <v>9901236</v>
      </c>
      <c r="C41" s="4">
        <f t="shared" si="7"/>
        <v>275355.21999999997</v>
      </c>
      <c r="D41" s="4">
        <f t="shared" si="7"/>
        <v>10176591.219999999</v>
      </c>
      <c r="E41" s="4">
        <f t="shared" si="7"/>
        <v>8788489.3399999999</v>
      </c>
      <c r="F41" s="4">
        <f t="shared" si="7"/>
        <v>8788489.3399999999</v>
      </c>
      <c r="G41" s="4">
        <f t="shared" si="7"/>
        <v>-1112746.6600000001</v>
      </c>
    </row>
    <row r="42" spans="1:7" x14ac:dyDescent="0.25">
      <c r="A42" s="3" t="s">
        <v>270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271</v>
      </c>
      <c r="B44" s="49"/>
      <c r="C44" s="49"/>
      <c r="D44" s="49"/>
      <c r="E44" s="49"/>
      <c r="F44" s="49"/>
      <c r="G44" s="49"/>
    </row>
    <row r="45" spans="1:7" x14ac:dyDescent="0.25">
      <c r="A45" s="58" t="s">
        <v>272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273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274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275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276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277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278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279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280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281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282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283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284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285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286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287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288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289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290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291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292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293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294</v>
      </c>
      <c r="B70" s="4">
        <f t="shared" ref="B70:G70" si="16">B41+B65+B67</f>
        <v>9901236</v>
      </c>
      <c r="C70" s="4">
        <f t="shared" si="16"/>
        <v>275355.21999999997</v>
      </c>
      <c r="D70" s="4">
        <f t="shared" si="16"/>
        <v>10176591.219999999</v>
      </c>
      <c r="E70" s="4">
        <f t="shared" si="16"/>
        <v>8788489.3399999999</v>
      </c>
      <c r="F70" s="4">
        <f t="shared" si="16"/>
        <v>8788489.3399999999</v>
      </c>
      <c r="G70" s="4">
        <f t="shared" si="16"/>
        <v>-1112746.6600000001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295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296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297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298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75" zoomScaleNormal="75" workbookViewId="0">
      <selection activeCell="G172" sqref="G17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1" t="s">
        <v>299</v>
      </c>
      <c r="B1" s="163"/>
      <c r="C1" s="163"/>
      <c r="D1" s="163"/>
      <c r="E1" s="163"/>
      <c r="F1" s="163"/>
      <c r="G1" s="164"/>
    </row>
    <row r="2" spans="1:7" x14ac:dyDescent="0.25">
      <c r="A2" s="125" t="str">
        <f>'Formato 1'!A2</f>
        <v>NOMBRE DEL ENTE PÚBLICO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300</v>
      </c>
      <c r="B3" s="126"/>
      <c r="C3" s="126"/>
      <c r="D3" s="126"/>
      <c r="E3" s="126"/>
      <c r="F3" s="126"/>
      <c r="G3" s="126"/>
    </row>
    <row r="4" spans="1:7" x14ac:dyDescent="0.25">
      <c r="A4" s="126" t="s">
        <v>301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9" t="s">
        <v>7</v>
      </c>
      <c r="B7" s="169" t="s">
        <v>302</v>
      </c>
      <c r="C7" s="169"/>
      <c r="D7" s="169"/>
      <c r="E7" s="169"/>
      <c r="F7" s="169"/>
      <c r="G7" s="170" t="s">
        <v>303</v>
      </c>
    </row>
    <row r="8" spans="1:7" ht="30" x14ac:dyDescent="0.25">
      <c r="A8" s="169"/>
      <c r="B8" s="7" t="s">
        <v>304</v>
      </c>
      <c r="C8" s="7" t="s">
        <v>305</v>
      </c>
      <c r="D8" s="7" t="s">
        <v>306</v>
      </c>
      <c r="E8" s="7" t="s">
        <v>190</v>
      </c>
      <c r="F8" s="7" t="s">
        <v>307</v>
      </c>
      <c r="G8" s="169"/>
    </row>
    <row r="9" spans="1:7" x14ac:dyDescent="0.25">
      <c r="A9" s="27" t="s">
        <v>308</v>
      </c>
      <c r="B9" s="83">
        <f t="shared" ref="B9:G9" si="0">SUM(B10,B18,B28,B38,B48,B58,B62,B71,B75)</f>
        <v>9901236</v>
      </c>
      <c r="C9" s="83">
        <f t="shared" si="0"/>
        <v>137677.60999999999</v>
      </c>
      <c r="D9" s="83">
        <f t="shared" si="0"/>
        <v>10038913.609999999</v>
      </c>
      <c r="E9" s="83">
        <f t="shared" si="0"/>
        <v>7785003.4299999997</v>
      </c>
      <c r="F9" s="83">
        <f t="shared" si="0"/>
        <v>7785003.4299999997</v>
      </c>
      <c r="G9" s="83">
        <f t="shared" si="0"/>
        <v>2253910.1799999997</v>
      </c>
    </row>
    <row r="10" spans="1:7" x14ac:dyDescent="0.25">
      <c r="A10" s="84" t="s">
        <v>309</v>
      </c>
      <c r="B10" s="83">
        <f t="shared" ref="B10:G10" si="1">SUM(B11:B17)</f>
        <v>5391754.8599999994</v>
      </c>
      <c r="C10" s="83">
        <f t="shared" si="1"/>
        <v>401257.01</v>
      </c>
      <c r="D10" s="83">
        <f t="shared" si="1"/>
        <v>5793011.8699999992</v>
      </c>
      <c r="E10" s="83">
        <f t="shared" si="1"/>
        <v>5115043.13</v>
      </c>
      <c r="F10" s="83">
        <f t="shared" si="1"/>
        <v>5115043.13</v>
      </c>
      <c r="G10" s="83">
        <f t="shared" si="1"/>
        <v>677968.73999999964</v>
      </c>
    </row>
    <row r="11" spans="1:7" x14ac:dyDescent="0.25">
      <c r="A11" s="85" t="s">
        <v>310</v>
      </c>
      <c r="B11" s="75">
        <v>4371620.01</v>
      </c>
      <c r="C11" s="75">
        <v>441760.01</v>
      </c>
      <c r="D11" s="75">
        <v>4813380.0199999996</v>
      </c>
      <c r="E11" s="75">
        <v>4167470.3</v>
      </c>
      <c r="F11" s="75">
        <v>4167470.3</v>
      </c>
      <c r="G11" s="75">
        <f>D11-E11</f>
        <v>645909.71999999974</v>
      </c>
    </row>
    <row r="12" spans="1:7" x14ac:dyDescent="0.25">
      <c r="A12" s="85" t="s">
        <v>311</v>
      </c>
      <c r="B12" s="75">
        <v>0</v>
      </c>
      <c r="C12" s="75">
        <v>15000</v>
      </c>
      <c r="D12" s="75">
        <v>15000</v>
      </c>
      <c r="E12" s="75">
        <v>15000</v>
      </c>
      <c r="F12" s="75">
        <v>15000</v>
      </c>
      <c r="G12" s="75">
        <f t="shared" ref="G12:G17" si="2">D12-E12</f>
        <v>0</v>
      </c>
    </row>
    <row r="13" spans="1:7" x14ac:dyDescent="0.25">
      <c r="A13" s="85" t="s">
        <v>312</v>
      </c>
      <c r="B13" s="75">
        <v>768902.85</v>
      </c>
      <c r="C13" s="75">
        <v>-567688.76</v>
      </c>
      <c r="D13" s="75">
        <v>201214.09</v>
      </c>
      <c r="E13" s="75">
        <v>176437.76000000001</v>
      </c>
      <c r="F13" s="75">
        <v>176437.76000000001</v>
      </c>
      <c r="G13" s="75">
        <v>24776.33</v>
      </c>
    </row>
    <row r="14" spans="1:7" x14ac:dyDescent="0.25">
      <c r="A14" s="85" t="s">
        <v>313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2"/>
        <v>0</v>
      </c>
    </row>
    <row r="15" spans="1:7" x14ac:dyDescent="0.25">
      <c r="A15" s="85" t="s">
        <v>314</v>
      </c>
      <c r="B15" s="75">
        <v>244232</v>
      </c>
      <c r="C15" s="75">
        <v>515185.76</v>
      </c>
      <c r="D15" s="75">
        <v>759417.76</v>
      </c>
      <c r="E15" s="75">
        <v>756135.07</v>
      </c>
      <c r="F15" s="75">
        <v>756135.07</v>
      </c>
      <c r="G15" s="75">
        <v>3282.69</v>
      </c>
    </row>
    <row r="16" spans="1:7" x14ac:dyDescent="0.25">
      <c r="A16" s="85" t="s">
        <v>315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316</v>
      </c>
      <c r="B17" s="75">
        <v>7000</v>
      </c>
      <c r="C17" s="75">
        <v>-3000</v>
      </c>
      <c r="D17" s="75">
        <v>4000</v>
      </c>
      <c r="E17" s="75">
        <v>0</v>
      </c>
      <c r="F17" s="75">
        <v>0</v>
      </c>
      <c r="G17" s="75">
        <f t="shared" si="2"/>
        <v>4000</v>
      </c>
    </row>
    <row r="18" spans="1:7" x14ac:dyDescent="0.25">
      <c r="A18" s="84" t="s">
        <v>317</v>
      </c>
      <c r="B18" s="83">
        <f t="shared" ref="B18:G18" si="3">SUM(B19:B27)</f>
        <v>1625500</v>
      </c>
      <c r="C18" s="83">
        <f t="shared" si="3"/>
        <v>344445</v>
      </c>
      <c r="D18" s="83">
        <f t="shared" si="3"/>
        <v>1969945</v>
      </c>
      <c r="E18" s="83">
        <f t="shared" si="3"/>
        <v>938920.71</v>
      </c>
      <c r="F18" s="83">
        <f t="shared" ref="F18" si="4">SUM(F19:F27)</f>
        <v>938920.71</v>
      </c>
      <c r="G18" s="83">
        <f t="shared" si="3"/>
        <v>1031024.29</v>
      </c>
    </row>
    <row r="19" spans="1:7" x14ac:dyDescent="0.25">
      <c r="A19" s="85" t="s">
        <v>318</v>
      </c>
      <c r="B19" s="75">
        <v>263000</v>
      </c>
      <c r="C19" s="75">
        <v>49900</v>
      </c>
      <c r="D19" s="75">
        <v>312900</v>
      </c>
      <c r="E19" s="75">
        <v>221579.29</v>
      </c>
      <c r="F19" s="75">
        <v>221579.29</v>
      </c>
      <c r="G19" s="75">
        <f>D19-E19</f>
        <v>91320.709999999992</v>
      </c>
    </row>
    <row r="20" spans="1:7" x14ac:dyDescent="0.25">
      <c r="A20" s="85" t="s">
        <v>319</v>
      </c>
      <c r="B20" s="75">
        <v>979000</v>
      </c>
      <c r="C20" s="75">
        <v>-32000</v>
      </c>
      <c r="D20" s="75">
        <v>947000</v>
      </c>
      <c r="E20" s="75">
        <v>228789</v>
      </c>
      <c r="F20" s="75">
        <v>228789</v>
      </c>
      <c r="G20" s="75">
        <f t="shared" ref="G20:G27" si="5">D20-E20</f>
        <v>718211</v>
      </c>
    </row>
    <row r="21" spans="1:7" x14ac:dyDescent="0.25">
      <c r="A21" s="85" t="s">
        <v>320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5"/>
        <v>0</v>
      </c>
    </row>
    <row r="22" spans="1:7" x14ac:dyDescent="0.25">
      <c r="A22" s="85" t="s">
        <v>321</v>
      </c>
      <c r="B22" s="75">
        <v>30500</v>
      </c>
      <c r="C22" s="75">
        <v>5200</v>
      </c>
      <c r="D22" s="75">
        <v>35700</v>
      </c>
      <c r="E22" s="75">
        <v>28168.12</v>
      </c>
      <c r="F22" s="75">
        <v>28168.12</v>
      </c>
      <c r="G22" s="75">
        <f t="shared" si="5"/>
        <v>7531.880000000001</v>
      </c>
    </row>
    <row r="23" spans="1:7" x14ac:dyDescent="0.25">
      <c r="A23" s="85" t="s">
        <v>322</v>
      </c>
      <c r="B23" s="75">
        <v>4500</v>
      </c>
      <c r="C23" s="75">
        <v>-1000</v>
      </c>
      <c r="D23" s="75">
        <v>3500</v>
      </c>
      <c r="E23" s="75">
        <v>0</v>
      </c>
      <c r="F23" s="75">
        <v>0</v>
      </c>
      <c r="G23" s="75">
        <f t="shared" si="5"/>
        <v>3500</v>
      </c>
    </row>
    <row r="24" spans="1:7" x14ac:dyDescent="0.25">
      <c r="A24" s="85" t="s">
        <v>323</v>
      </c>
      <c r="B24" s="75">
        <v>270000</v>
      </c>
      <c r="C24" s="75">
        <v>299565</v>
      </c>
      <c r="D24" s="75">
        <v>569565</v>
      </c>
      <c r="E24" s="75">
        <v>407212.55</v>
      </c>
      <c r="F24" s="75">
        <v>407212.55</v>
      </c>
      <c r="G24" s="75">
        <f t="shared" si="5"/>
        <v>162352.45000000001</v>
      </c>
    </row>
    <row r="25" spans="1:7" x14ac:dyDescent="0.25">
      <c r="A25" s="85" t="s">
        <v>324</v>
      </c>
      <c r="B25" s="75">
        <v>47000</v>
      </c>
      <c r="C25" s="75">
        <v>-30000</v>
      </c>
      <c r="D25" s="75">
        <v>17000</v>
      </c>
      <c r="E25" s="75">
        <v>11391.2</v>
      </c>
      <c r="F25" s="75">
        <v>11391.2</v>
      </c>
      <c r="G25" s="75">
        <f t="shared" si="5"/>
        <v>5608.7999999999993</v>
      </c>
    </row>
    <row r="26" spans="1:7" x14ac:dyDescent="0.25">
      <c r="A26" s="85" t="s">
        <v>325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5"/>
        <v>0</v>
      </c>
    </row>
    <row r="27" spans="1:7" x14ac:dyDescent="0.25">
      <c r="A27" s="85" t="s">
        <v>326</v>
      </c>
      <c r="B27" s="75">
        <v>31500</v>
      </c>
      <c r="C27" s="75">
        <v>52780</v>
      </c>
      <c r="D27" s="75">
        <v>84280</v>
      </c>
      <c r="E27" s="75">
        <v>41780.550000000003</v>
      </c>
      <c r="F27" s="75">
        <v>41780.550000000003</v>
      </c>
      <c r="G27" s="75">
        <f t="shared" si="5"/>
        <v>42499.45</v>
      </c>
    </row>
    <row r="28" spans="1:7" x14ac:dyDescent="0.25">
      <c r="A28" s="84" t="s">
        <v>327</v>
      </c>
      <c r="B28" s="83">
        <f t="shared" ref="B28:G28" si="6">SUM(B29:B37)</f>
        <v>822246.24</v>
      </c>
      <c r="C28" s="83">
        <f t="shared" si="6"/>
        <v>131656.6</v>
      </c>
      <c r="D28" s="83">
        <f t="shared" si="6"/>
        <v>953902.84000000008</v>
      </c>
      <c r="E28" s="83">
        <f t="shared" si="6"/>
        <v>636664.18999999994</v>
      </c>
      <c r="F28" s="83">
        <f t="shared" si="6"/>
        <v>636664.18999999994</v>
      </c>
      <c r="G28" s="83">
        <f t="shared" si="6"/>
        <v>317238.65000000002</v>
      </c>
    </row>
    <row r="29" spans="1:7" x14ac:dyDescent="0.25">
      <c r="A29" s="85" t="s">
        <v>328</v>
      </c>
      <c r="B29" s="75">
        <v>168850.28</v>
      </c>
      <c r="C29" s="75">
        <v>-54550</v>
      </c>
      <c r="D29" s="75">
        <v>114300.28</v>
      </c>
      <c r="E29" s="75">
        <v>102992</v>
      </c>
      <c r="F29" s="75">
        <v>102992</v>
      </c>
      <c r="G29" s="75">
        <f>D29-E29</f>
        <v>11308.279999999999</v>
      </c>
    </row>
    <row r="30" spans="1:7" x14ac:dyDescent="0.25">
      <c r="A30" s="85" t="s">
        <v>329</v>
      </c>
      <c r="B30" s="75">
        <v>20000</v>
      </c>
      <c r="C30" s="75">
        <v>19500</v>
      </c>
      <c r="D30" s="75">
        <v>39500</v>
      </c>
      <c r="E30" s="75">
        <v>37278.699999999997</v>
      </c>
      <c r="F30" s="75">
        <v>37278.699999999997</v>
      </c>
      <c r="G30" s="75">
        <f t="shared" ref="G30:G37" si="7">D30-E30</f>
        <v>2221.3000000000029</v>
      </c>
    </row>
    <row r="31" spans="1:7" x14ac:dyDescent="0.25">
      <c r="A31" s="85" t="s">
        <v>330</v>
      </c>
      <c r="B31" s="75">
        <v>82000</v>
      </c>
      <c r="C31" s="75">
        <v>-43371</v>
      </c>
      <c r="D31" s="75">
        <v>38629</v>
      </c>
      <c r="E31" s="75">
        <v>10128.799999999999</v>
      </c>
      <c r="F31" s="75">
        <v>10128.799999999999</v>
      </c>
      <c r="G31" s="75">
        <f t="shared" si="7"/>
        <v>28500.2</v>
      </c>
    </row>
    <row r="32" spans="1:7" x14ac:dyDescent="0.25">
      <c r="A32" s="85" t="s">
        <v>331</v>
      </c>
      <c r="B32" s="75">
        <v>104000</v>
      </c>
      <c r="C32" s="75">
        <v>-22091</v>
      </c>
      <c r="D32" s="75">
        <v>81909</v>
      </c>
      <c r="E32" s="75">
        <v>33495.370000000003</v>
      </c>
      <c r="F32" s="75">
        <v>33495.370000000003</v>
      </c>
      <c r="G32" s="75">
        <f t="shared" si="7"/>
        <v>48413.63</v>
      </c>
    </row>
    <row r="33" spans="1:7" ht="14.45" customHeight="1" x14ac:dyDescent="0.25">
      <c r="A33" s="85" t="s">
        <v>332</v>
      </c>
      <c r="B33" s="75">
        <v>161712.99</v>
      </c>
      <c r="C33" s="75">
        <v>-30416</v>
      </c>
      <c r="D33" s="75">
        <v>131296.99</v>
      </c>
      <c r="E33" s="75">
        <v>16641</v>
      </c>
      <c r="F33" s="75">
        <v>16641</v>
      </c>
      <c r="G33" s="75">
        <f t="shared" si="7"/>
        <v>114655.98999999999</v>
      </c>
    </row>
    <row r="34" spans="1:7" ht="14.45" customHeight="1" x14ac:dyDescent="0.25">
      <c r="A34" s="85" t="s">
        <v>333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f t="shared" si="7"/>
        <v>0</v>
      </c>
    </row>
    <row r="35" spans="1:7" ht="14.45" customHeight="1" x14ac:dyDescent="0.25">
      <c r="A35" s="85" t="s">
        <v>334</v>
      </c>
      <c r="B35" s="75">
        <v>22500</v>
      </c>
      <c r="C35" s="75">
        <v>-800</v>
      </c>
      <c r="D35" s="75">
        <v>21700</v>
      </c>
      <c r="E35" s="75">
        <v>2098</v>
      </c>
      <c r="F35" s="75">
        <v>2098</v>
      </c>
      <c r="G35" s="75">
        <f t="shared" si="7"/>
        <v>19602</v>
      </c>
    </row>
    <row r="36" spans="1:7" ht="14.45" customHeight="1" x14ac:dyDescent="0.25">
      <c r="A36" s="85" t="s">
        <v>335</v>
      </c>
      <c r="B36" s="75">
        <v>115359.26</v>
      </c>
      <c r="C36" s="75">
        <v>169267</v>
      </c>
      <c r="D36" s="75">
        <v>284626.26</v>
      </c>
      <c r="E36" s="75">
        <v>251796.31</v>
      </c>
      <c r="F36" s="75">
        <v>251796.31</v>
      </c>
      <c r="G36" s="75">
        <f t="shared" si="7"/>
        <v>32829.950000000012</v>
      </c>
    </row>
    <row r="37" spans="1:7" ht="14.45" customHeight="1" x14ac:dyDescent="0.25">
      <c r="A37" s="85" t="s">
        <v>336</v>
      </c>
      <c r="B37" s="75">
        <v>147823.71</v>
      </c>
      <c r="C37" s="75">
        <v>94117.6</v>
      </c>
      <c r="D37" s="75">
        <v>241941.31</v>
      </c>
      <c r="E37" s="75">
        <v>182234.01</v>
      </c>
      <c r="F37" s="75">
        <v>182234.01</v>
      </c>
      <c r="G37" s="75">
        <f t="shared" si="7"/>
        <v>59707.299999999988</v>
      </c>
    </row>
    <row r="38" spans="1:7" x14ac:dyDescent="0.25">
      <c r="A38" s="84" t="s">
        <v>337</v>
      </c>
      <c r="B38" s="83">
        <f t="shared" ref="B38:G38" si="8">SUM(B39:B47)</f>
        <v>2011234.9</v>
      </c>
      <c r="C38" s="83">
        <f t="shared" si="8"/>
        <v>-758181</v>
      </c>
      <c r="D38" s="83">
        <f>SUM(D39:D47)</f>
        <v>1253053.8999999999</v>
      </c>
      <c r="E38" s="83">
        <f t="shared" si="8"/>
        <v>1076378.3999999999</v>
      </c>
      <c r="F38" s="83">
        <f t="shared" si="8"/>
        <v>1076378.3999999999</v>
      </c>
      <c r="G38" s="83">
        <f t="shared" si="8"/>
        <v>176675.50000000006</v>
      </c>
    </row>
    <row r="39" spans="1:7" x14ac:dyDescent="0.25">
      <c r="A39" s="85" t="s">
        <v>338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339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9">D40-E40</f>
        <v>0</v>
      </c>
    </row>
    <row r="41" spans="1:7" x14ac:dyDescent="0.25">
      <c r="A41" s="85" t="s">
        <v>340</v>
      </c>
      <c r="B41" s="75"/>
      <c r="C41" s="75">
        <v>0</v>
      </c>
      <c r="D41" s="75">
        <v>0</v>
      </c>
      <c r="E41" s="75">
        <v>0</v>
      </c>
      <c r="F41" s="75">
        <v>0</v>
      </c>
      <c r="G41" s="75">
        <f t="shared" si="9"/>
        <v>0</v>
      </c>
    </row>
    <row r="42" spans="1:7" x14ac:dyDescent="0.25">
      <c r="A42" s="85" t="s">
        <v>341</v>
      </c>
      <c r="B42" s="75">
        <v>1236248.23</v>
      </c>
      <c r="C42" s="75">
        <v>-767925</v>
      </c>
      <c r="D42" s="75">
        <v>468323.23</v>
      </c>
      <c r="E42" s="75">
        <v>348786.91</v>
      </c>
      <c r="F42" s="75">
        <v>348786.91</v>
      </c>
      <c r="G42" s="75">
        <f t="shared" si="9"/>
        <v>119536.32000000001</v>
      </c>
    </row>
    <row r="43" spans="1:7" x14ac:dyDescent="0.25">
      <c r="A43" s="85" t="s">
        <v>342</v>
      </c>
      <c r="B43" s="75">
        <v>774986.67</v>
      </c>
      <c r="C43" s="75">
        <v>9744</v>
      </c>
      <c r="D43" s="75">
        <v>784730.67</v>
      </c>
      <c r="E43" s="75">
        <v>727591.49</v>
      </c>
      <c r="F43" s="75">
        <v>727591.49</v>
      </c>
      <c r="G43" s="75">
        <f t="shared" si="9"/>
        <v>57139.180000000051</v>
      </c>
    </row>
    <row r="44" spans="1:7" x14ac:dyDescent="0.25">
      <c r="A44" s="85" t="s">
        <v>343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9"/>
        <v>0</v>
      </c>
    </row>
    <row r="45" spans="1:7" x14ac:dyDescent="0.25">
      <c r="A45" s="85" t="s">
        <v>344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9"/>
        <v>0</v>
      </c>
    </row>
    <row r="46" spans="1:7" x14ac:dyDescent="0.25">
      <c r="A46" s="85" t="s">
        <v>345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9"/>
        <v>0</v>
      </c>
    </row>
    <row r="47" spans="1:7" x14ac:dyDescent="0.25">
      <c r="A47" s="85" t="s">
        <v>346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9"/>
        <v>0</v>
      </c>
    </row>
    <row r="48" spans="1:7" x14ac:dyDescent="0.25">
      <c r="A48" s="84" t="s">
        <v>347</v>
      </c>
      <c r="B48" s="83">
        <f t="shared" ref="B48:G48" si="10">SUM(B49:B57)</f>
        <v>50500</v>
      </c>
      <c r="C48" s="83">
        <f t="shared" si="10"/>
        <v>18500</v>
      </c>
      <c r="D48" s="83">
        <f t="shared" si="10"/>
        <v>69000</v>
      </c>
      <c r="E48" s="83">
        <f t="shared" si="10"/>
        <v>17997</v>
      </c>
      <c r="F48" s="83">
        <f t="shared" si="10"/>
        <v>17997</v>
      </c>
      <c r="G48" s="83">
        <f t="shared" si="10"/>
        <v>51003</v>
      </c>
    </row>
    <row r="49" spans="1:7" x14ac:dyDescent="0.25">
      <c r="A49" s="85" t="s">
        <v>348</v>
      </c>
      <c r="B49" s="75">
        <v>42500</v>
      </c>
      <c r="C49" s="75">
        <v>23500</v>
      </c>
      <c r="D49" s="75">
        <v>66000</v>
      </c>
      <c r="E49" s="75">
        <v>17997</v>
      </c>
      <c r="F49" s="75">
        <v>17997</v>
      </c>
      <c r="G49" s="75">
        <f>D49-E49</f>
        <v>48003</v>
      </c>
    </row>
    <row r="50" spans="1:7" x14ac:dyDescent="0.25">
      <c r="A50" s="85" t="s">
        <v>349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1">D50-E50</f>
        <v>0</v>
      </c>
    </row>
    <row r="51" spans="1:7" x14ac:dyDescent="0.25">
      <c r="A51" s="85" t="s">
        <v>350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1"/>
        <v>0</v>
      </c>
    </row>
    <row r="52" spans="1:7" x14ac:dyDescent="0.25">
      <c r="A52" s="85" t="s">
        <v>351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1"/>
        <v>0</v>
      </c>
    </row>
    <row r="53" spans="1:7" x14ac:dyDescent="0.25">
      <c r="A53" s="85" t="s">
        <v>352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1"/>
        <v>0</v>
      </c>
    </row>
    <row r="54" spans="1:7" x14ac:dyDescent="0.25">
      <c r="A54" s="85" t="s">
        <v>353</v>
      </c>
      <c r="B54" s="75">
        <v>8000</v>
      </c>
      <c r="C54" s="75">
        <v>-5000</v>
      </c>
      <c r="D54" s="75">
        <v>3000</v>
      </c>
      <c r="E54" s="75">
        <v>0</v>
      </c>
      <c r="F54" s="75">
        <v>0</v>
      </c>
      <c r="G54" s="75">
        <f t="shared" si="11"/>
        <v>3000</v>
      </c>
    </row>
    <row r="55" spans="1:7" x14ac:dyDescent="0.25">
      <c r="A55" s="85" t="s">
        <v>354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1"/>
        <v>0</v>
      </c>
    </row>
    <row r="56" spans="1:7" x14ac:dyDescent="0.25">
      <c r="A56" s="85" t="s">
        <v>355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1"/>
        <v>0</v>
      </c>
    </row>
    <row r="57" spans="1:7" x14ac:dyDescent="0.25">
      <c r="A57" s="85" t="s">
        <v>356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1"/>
        <v>0</v>
      </c>
    </row>
    <row r="58" spans="1:7" x14ac:dyDescent="0.25">
      <c r="A58" s="84" t="s">
        <v>357</v>
      </c>
      <c r="B58" s="83">
        <f t="shared" ref="B58:G58" si="12">SUM(B59:B61)</f>
        <v>0</v>
      </c>
      <c r="C58" s="83">
        <f t="shared" si="12"/>
        <v>0</v>
      </c>
      <c r="D58" s="83">
        <f t="shared" si="12"/>
        <v>0</v>
      </c>
      <c r="E58" s="83">
        <f t="shared" si="12"/>
        <v>0</v>
      </c>
      <c r="F58" s="83">
        <f t="shared" si="12"/>
        <v>0</v>
      </c>
      <c r="G58" s="83">
        <f t="shared" si="12"/>
        <v>0</v>
      </c>
    </row>
    <row r="59" spans="1:7" x14ac:dyDescent="0.25">
      <c r="A59" s="85" t="s">
        <v>358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359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3">D60-E60</f>
        <v>0</v>
      </c>
    </row>
    <row r="61" spans="1:7" x14ac:dyDescent="0.25">
      <c r="A61" s="85" t="s">
        <v>360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3"/>
        <v>0</v>
      </c>
    </row>
    <row r="62" spans="1:7" x14ac:dyDescent="0.25">
      <c r="A62" s="84" t="s">
        <v>361</v>
      </c>
      <c r="B62" s="83">
        <f t="shared" ref="B62:G62" si="14">SUM(B63:B67,B69:B70)</f>
        <v>0</v>
      </c>
      <c r="C62" s="83">
        <f t="shared" si="14"/>
        <v>0</v>
      </c>
      <c r="D62" s="83">
        <f t="shared" si="14"/>
        <v>0</v>
      </c>
      <c r="E62" s="83">
        <f t="shared" si="14"/>
        <v>0</v>
      </c>
      <c r="F62" s="83">
        <f t="shared" si="14"/>
        <v>0</v>
      </c>
      <c r="G62" s="83">
        <f t="shared" si="14"/>
        <v>0</v>
      </c>
    </row>
    <row r="63" spans="1:7" x14ac:dyDescent="0.25">
      <c r="A63" s="85" t="s">
        <v>362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363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5">D64-E64</f>
        <v>0</v>
      </c>
    </row>
    <row r="65" spans="1:7" x14ac:dyDescent="0.25">
      <c r="A65" s="85" t="s">
        <v>364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5"/>
        <v>0</v>
      </c>
    </row>
    <row r="66" spans="1:7" x14ac:dyDescent="0.25">
      <c r="A66" s="85" t="s">
        <v>365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5"/>
        <v>0</v>
      </c>
    </row>
    <row r="67" spans="1:7" x14ac:dyDescent="0.25">
      <c r="A67" s="85" t="s">
        <v>366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5"/>
        <v>0</v>
      </c>
    </row>
    <row r="68" spans="1:7" x14ac:dyDescent="0.25">
      <c r="A68" s="85" t="s">
        <v>367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5"/>
        <v>0</v>
      </c>
    </row>
    <row r="69" spans="1:7" x14ac:dyDescent="0.25">
      <c r="A69" s="85" t="s">
        <v>368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5"/>
        <v>0</v>
      </c>
    </row>
    <row r="70" spans="1:7" x14ac:dyDescent="0.25">
      <c r="A70" s="85" t="s">
        <v>369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5"/>
        <v>0</v>
      </c>
    </row>
    <row r="71" spans="1:7" x14ac:dyDescent="0.25">
      <c r="A71" s="84" t="s">
        <v>370</v>
      </c>
      <c r="B71" s="83">
        <f t="shared" ref="B71:G71" si="16">SUM(B72:B74)</f>
        <v>0</v>
      </c>
      <c r="C71" s="83">
        <f t="shared" si="16"/>
        <v>0</v>
      </c>
      <c r="D71" s="83">
        <f t="shared" si="16"/>
        <v>0</v>
      </c>
      <c r="E71" s="83">
        <f t="shared" si="16"/>
        <v>0</v>
      </c>
      <c r="F71" s="83">
        <f t="shared" si="16"/>
        <v>0</v>
      </c>
      <c r="G71" s="83">
        <f t="shared" si="16"/>
        <v>0</v>
      </c>
    </row>
    <row r="72" spans="1:7" x14ac:dyDescent="0.25">
      <c r="A72" s="85" t="s">
        <v>371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372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7">D73-E73</f>
        <v>0</v>
      </c>
    </row>
    <row r="74" spans="1:7" x14ac:dyDescent="0.25">
      <c r="A74" s="85" t="s">
        <v>373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7"/>
        <v>0</v>
      </c>
    </row>
    <row r="75" spans="1:7" x14ac:dyDescent="0.25">
      <c r="A75" s="84" t="s">
        <v>374</v>
      </c>
      <c r="B75" s="83">
        <f t="shared" ref="B75:G75" si="18">SUM(B76:B82)</f>
        <v>0</v>
      </c>
      <c r="C75" s="83">
        <f t="shared" si="18"/>
        <v>0</v>
      </c>
      <c r="D75" s="83">
        <f t="shared" si="18"/>
        <v>0</v>
      </c>
      <c r="E75" s="83">
        <f t="shared" si="18"/>
        <v>0</v>
      </c>
      <c r="F75" s="83">
        <f t="shared" si="18"/>
        <v>0</v>
      </c>
      <c r="G75" s="83">
        <f t="shared" si="18"/>
        <v>0</v>
      </c>
    </row>
    <row r="76" spans="1:7" x14ac:dyDescent="0.25">
      <c r="A76" s="85" t="s">
        <v>375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376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9">D77-E77</f>
        <v>0</v>
      </c>
    </row>
    <row r="78" spans="1:7" x14ac:dyDescent="0.25">
      <c r="A78" s="85" t="s">
        <v>377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9"/>
        <v>0</v>
      </c>
    </row>
    <row r="79" spans="1:7" x14ac:dyDescent="0.25">
      <c r="A79" s="85" t="s">
        <v>378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9"/>
        <v>0</v>
      </c>
    </row>
    <row r="80" spans="1:7" x14ac:dyDescent="0.25">
      <c r="A80" s="85" t="s">
        <v>379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9"/>
        <v>0</v>
      </c>
    </row>
    <row r="81" spans="1:7" x14ac:dyDescent="0.25">
      <c r="A81" s="85" t="s">
        <v>380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9"/>
        <v>0</v>
      </c>
    </row>
    <row r="82" spans="1:7" x14ac:dyDescent="0.25">
      <c r="A82" s="85" t="s">
        <v>381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9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382</v>
      </c>
      <c r="B84" s="83">
        <f t="shared" ref="B84:G84" si="20">SUM(B85,B93,B103,B113,B123,B133,B137,B146,B150)</f>
        <v>0</v>
      </c>
      <c r="C84" s="83">
        <f t="shared" si="20"/>
        <v>0</v>
      </c>
      <c r="D84" s="83">
        <f t="shared" si="20"/>
        <v>0</v>
      </c>
      <c r="E84" s="83">
        <f t="shared" si="20"/>
        <v>0</v>
      </c>
      <c r="F84" s="83">
        <f t="shared" si="20"/>
        <v>0</v>
      </c>
      <c r="G84" s="83">
        <f t="shared" si="20"/>
        <v>0</v>
      </c>
    </row>
    <row r="85" spans="1:7" x14ac:dyDescent="0.25">
      <c r="A85" s="84" t="s">
        <v>309</v>
      </c>
      <c r="B85" s="83">
        <f t="shared" ref="B85:G85" si="21">SUM(B86:B92)</f>
        <v>0</v>
      </c>
      <c r="C85" s="83">
        <f t="shared" si="21"/>
        <v>0</v>
      </c>
      <c r="D85" s="83">
        <f t="shared" si="21"/>
        <v>0</v>
      </c>
      <c r="E85" s="83">
        <f t="shared" si="21"/>
        <v>0</v>
      </c>
      <c r="F85" s="83">
        <f t="shared" si="21"/>
        <v>0</v>
      </c>
      <c r="G85" s="83">
        <f t="shared" si="21"/>
        <v>0</v>
      </c>
    </row>
    <row r="86" spans="1:7" x14ac:dyDescent="0.25">
      <c r="A86" s="85" t="s">
        <v>310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311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2">D87-E87</f>
        <v>0</v>
      </c>
    </row>
    <row r="88" spans="1:7" x14ac:dyDescent="0.25">
      <c r="A88" s="85" t="s">
        <v>312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2"/>
        <v>0</v>
      </c>
    </row>
    <row r="89" spans="1:7" x14ac:dyDescent="0.25">
      <c r="A89" s="85" t="s">
        <v>313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2"/>
        <v>0</v>
      </c>
    </row>
    <row r="90" spans="1:7" x14ac:dyDescent="0.25">
      <c r="A90" s="85" t="s">
        <v>314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2"/>
        <v>0</v>
      </c>
    </row>
    <row r="91" spans="1:7" x14ac:dyDescent="0.25">
      <c r="A91" s="85" t="s">
        <v>315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2"/>
        <v>0</v>
      </c>
    </row>
    <row r="92" spans="1:7" x14ac:dyDescent="0.25">
      <c r="A92" s="85" t="s">
        <v>316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2"/>
        <v>0</v>
      </c>
    </row>
    <row r="93" spans="1:7" x14ac:dyDescent="0.25">
      <c r="A93" s="84" t="s">
        <v>317</v>
      </c>
      <c r="B93" s="83">
        <f t="shared" ref="B93:G93" si="23">SUM(B94:B102)</f>
        <v>0</v>
      </c>
      <c r="C93" s="83">
        <f t="shared" si="23"/>
        <v>0</v>
      </c>
      <c r="D93" s="83">
        <f t="shared" si="23"/>
        <v>0</v>
      </c>
      <c r="E93" s="83">
        <f t="shared" si="23"/>
        <v>0</v>
      </c>
      <c r="F93" s="83">
        <f t="shared" si="23"/>
        <v>0</v>
      </c>
      <c r="G93" s="83">
        <f t="shared" si="23"/>
        <v>0</v>
      </c>
    </row>
    <row r="94" spans="1:7" x14ac:dyDescent="0.25">
      <c r="A94" s="85" t="s">
        <v>318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319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4">D95-E95</f>
        <v>0</v>
      </c>
    </row>
    <row r="96" spans="1:7" x14ac:dyDescent="0.25">
      <c r="A96" s="85" t="s">
        <v>320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4"/>
        <v>0</v>
      </c>
    </row>
    <row r="97" spans="1:7" x14ac:dyDescent="0.25">
      <c r="A97" s="85" t="s">
        <v>321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4"/>
        <v>0</v>
      </c>
    </row>
    <row r="98" spans="1:7" x14ac:dyDescent="0.25">
      <c r="A98" s="87" t="s">
        <v>322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4"/>
        <v>0</v>
      </c>
    </row>
    <row r="99" spans="1:7" x14ac:dyDescent="0.25">
      <c r="A99" s="85" t="s">
        <v>323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4"/>
        <v>0</v>
      </c>
    </row>
    <row r="100" spans="1:7" x14ac:dyDescent="0.25">
      <c r="A100" s="85" t="s">
        <v>324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4"/>
        <v>0</v>
      </c>
    </row>
    <row r="101" spans="1:7" x14ac:dyDescent="0.25">
      <c r="A101" s="85" t="s">
        <v>325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4"/>
        <v>0</v>
      </c>
    </row>
    <row r="102" spans="1:7" x14ac:dyDescent="0.25">
      <c r="A102" s="85" t="s">
        <v>326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4"/>
        <v>0</v>
      </c>
    </row>
    <row r="103" spans="1:7" x14ac:dyDescent="0.25">
      <c r="A103" s="84" t="s">
        <v>327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328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329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5">D105-E105</f>
        <v>0</v>
      </c>
    </row>
    <row r="106" spans="1:7" x14ac:dyDescent="0.25">
      <c r="A106" s="85" t="s">
        <v>330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5"/>
        <v>0</v>
      </c>
    </row>
    <row r="107" spans="1:7" x14ac:dyDescent="0.25">
      <c r="A107" s="85" t="s">
        <v>331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5"/>
        <v>0</v>
      </c>
    </row>
    <row r="108" spans="1:7" x14ac:dyDescent="0.25">
      <c r="A108" s="85" t="s">
        <v>332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5"/>
        <v>0</v>
      </c>
    </row>
    <row r="109" spans="1:7" x14ac:dyDescent="0.25">
      <c r="A109" s="85" t="s">
        <v>333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5"/>
        <v>0</v>
      </c>
    </row>
    <row r="110" spans="1:7" x14ac:dyDescent="0.25">
      <c r="A110" s="85" t="s">
        <v>334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5"/>
        <v>0</v>
      </c>
    </row>
    <row r="111" spans="1:7" x14ac:dyDescent="0.25">
      <c r="A111" s="85" t="s">
        <v>335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5"/>
        <v>0</v>
      </c>
    </row>
    <row r="112" spans="1:7" x14ac:dyDescent="0.25">
      <c r="A112" s="85" t="s">
        <v>336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5"/>
        <v>0</v>
      </c>
    </row>
    <row r="113" spans="1:7" x14ac:dyDescent="0.25">
      <c r="A113" s="84" t="s">
        <v>337</v>
      </c>
      <c r="B113" s="83">
        <f t="shared" ref="B113:G113" si="26">SUM(B114:B122)</f>
        <v>0</v>
      </c>
      <c r="C113" s="83">
        <f t="shared" si="26"/>
        <v>0</v>
      </c>
      <c r="D113" s="83">
        <f t="shared" si="26"/>
        <v>0</v>
      </c>
      <c r="E113" s="83">
        <f t="shared" si="26"/>
        <v>0</v>
      </c>
      <c r="F113" s="83">
        <f t="shared" si="26"/>
        <v>0</v>
      </c>
      <c r="G113" s="83">
        <f t="shared" si="26"/>
        <v>0</v>
      </c>
    </row>
    <row r="114" spans="1:7" x14ac:dyDescent="0.25">
      <c r="A114" s="85" t="s">
        <v>338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339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7">D115-E115</f>
        <v>0</v>
      </c>
    </row>
    <row r="116" spans="1:7" x14ac:dyDescent="0.25">
      <c r="A116" s="85" t="s">
        <v>340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7"/>
        <v>0</v>
      </c>
    </row>
    <row r="117" spans="1:7" x14ac:dyDescent="0.25">
      <c r="A117" s="85" t="s">
        <v>341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7"/>
        <v>0</v>
      </c>
    </row>
    <row r="118" spans="1:7" x14ac:dyDescent="0.25">
      <c r="A118" s="85" t="s">
        <v>342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7"/>
        <v>0</v>
      </c>
    </row>
    <row r="119" spans="1:7" x14ac:dyDescent="0.25">
      <c r="A119" s="85" t="s">
        <v>343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7"/>
        <v>0</v>
      </c>
    </row>
    <row r="120" spans="1:7" x14ac:dyDescent="0.25">
      <c r="A120" s="85" t="s">
        <v>344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7"/>
        <v>0</v>
      </c>
    </row>
    <row r="121" spans="1:7" x14ac:dyDescent="0.25">
      <c r="A121" s="85" t="s">
        <v>345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7"/>
        <v>0</v>
      </c>
    </row>
    <row r="122" spans="1:7" x14ac:dyDescent="0.25">
      <c r="A122" s="85" t="s">
        <v>346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7"/>
        <v>0</v>
      </c>
    </row>
    <row r="123" spans="1:7" x14ac:dyDescent="0.25">
      <c r="A123" s="84" t="s">
        <v>347</v>
      </c>
      <c r="B123" s="83">
        <f t="shared" ref="B123:G123" si="28">SUM(B124:B132)</f>
        <v>0</v>
      </c>
      <c r="C123" s="83">
        <f t="shared" si="28"/>
        <v>0</v>
      </c>
      <c r="D123" s="83">
        <f t="shared" si="28"/>
        <v>0</v>
      </c>
      <c r="E123" s="83">
        <f t="shared" si="28"/>
        <v>0</v>
      </c>
      <c r="F123" s="83">
        <f t="shared" si="28"/>
        <v>0</v>
      </c>
      <c r="G123" s="83">
        <f t="shared" si="28"/>
        <v>0</v>
      </c>
    </row>
    <row r="124" spans="1:7" x14ac:dyDescent="0.25">
      <c r="A124" s="85" t="s">
        <v>348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349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9">D125-E125</f>
        <v>0</v>
      </c>
    </row>
    <row r="126" spans="1:7" x14ac:dyDescent="0.25">
      <c r="A126" s="85" t="s">
        <v>350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9"/>
        <v>0</v>
      </c>
    </row>
    <row r="127" spans="1:7" x14ac:dyDescent="0.25">
      <c r="A127" s="85" t="s">
        <v>351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9"/>
        <v>0</v>
      </c>
    </row>
    <row r="128" spans="1:7" x14ac:dyDescent="0.25">
      <c r="A128" s="85" t="s">
        <v>352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9"/>
        <v>0</v>
      </c>
    </row>
    <row r="129" spans="1:7" x14ac:dyDescent="0.25">
      <c r="A129" s="85" t="s">
        <v>353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9"/>
        <v>0</v>
      </c>
    </row>
    <row r="130" spans="1:7" x14ac:dyDescent="0.25">
      <c r="A130" s="85" t="s">
        <v>354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9"/>
        <v>0</v>
      </c>
    </row>
    <row r="131" spans="1:7" x14ac:dyDescent="0.25">
      <c r="A131" s="85" t="s">
        <v>355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9"/>
        <v>0</v>
      </c>
    </row>
    <row r="132" spans="1:7" x14ac:dyDescent="0.25">
      <c r="A132" s="85" t="s">
        <v>356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9"/>
        <v>0</v>
      </c>
    </row>
    <row r="133" spans="1:7" x14ac:dyDescent="0.25">
      <c r="A133" s="84" t="s">
        <v>357</v>
      </c>
      <c r="B133" s="83">
        <f t="shared" ref="B133:G133" si="30">SUM(B134:B136)</f>
        <v>0</v>
      </c>
      <c r="C133" s="83">
        <f t="shared" si="30"/>
        <v>0</v>
      </c>
      <c r="D133" s="83">
        <f t="shared" si="30"/>
        <v>0</v>
      </c>
      <c r="E133" s="83">
        <f t="shared" si="30"/>
        <v>0</v>
      </c>
      <c r="F133" s="83">
        <f t="shared" si="30"/>
        <v>0</v>
      </c>
      <c r="G133" s="83">
        <f t="shared" si="30"/>
        <v>0</v>
      </c>
    </row>
    <row r="134" spans="1:7" x14ac:dyDescent="0.25">
      <c r="A134" s="85" t="s">
        <v>358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359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1">D135-E135</f>
        <v>0</v>
      </c>
    </row>
    <row r="136" spans="1:7" x14ac:dyDescent="0.25">
      <c r="A136" s="85" t="s">
        <v>360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1"/>
        <v>0</v>
      </c>
    </row>
    <row r="137" spans="1:7" x14ac:dyDescent="0.25">
      <c r="A137" s="84" t="s">
        <v>361</v>
      </c>
      <c r="B137" s="83">
        <f t="shared" ref="B137:G137" si="32">SUM(B138:B142,B144:B145)</f>
        <v>0</v>
      </c>
      <c r="C137" s="83">
        <f t="shared" si="32"/>
        <v>0</v>
      </c>
      <c r="D137" s="83">
        <f t="shared" si="32"/>
        <v>0</v>
      </c>
      <c r="E137" s="83">
        <f t="shared" si="32"/>
        <v>0</v>
      </c>
      <c r="F137" s="83">
        <f t="shared" si="32"/>
        <v>0</v>
      </c>
      <c r="G137" s="83">
        <f t="shared" si="32"/>
        <v>0</v>
      </c>
    </row>
    <row r="138" spans="1:7" x14ac:dyDescent="0.25">
      <c r="A138" s="85" t="s">
        <v>362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363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25">
      <c r="A140" s="85" t="s">
        <v>364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25">
      <c r="A141" s="85" t="s">
        <v>365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25">
      <c r="A142" s="85" t="s">
        <v>366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25">
      <c r="A143" s="85" t="s">
        <v>367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25">
      <c r="A144" s="85" t="s">
        <v>368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25">
      <c r="A145" s="85" t="s">
        <v>369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3"/>
        <v>0</v>
      </c>
    </row>
    <row r="146" spans="1:7" x14ac:dyDescent="0.25">
      <c r="A146" s="84" t="s">
        <v>370</v>
      </c>
      <c r="B146" s="83">
        <f t="shared" ref="B146:G146" si="34">SUM(B147:B149)</f>
        <v>0</v>
      </c>
      <c r="C146" s="83">
        <f t="shared" si="34"/>
        <v>0</v>
      </c>
      <c r="D146" s="83">
        <f t="shared" si="34"/>
        <v>0</v>
      </c>
      <c r="E146" s="83">
        <f t="shared" si="34"/>
        <v>0</v>
      </c>
      <c r="F146" s="83">
        <f t="shared" si="34"/>
        <v>0</v>
      </c>
      <c r="G146" s="83">
        <f t="shared" si="34"/>
        <v>0</v>
      </c>
    </row>
    <row r="147" spans="1:7" x14ac:dyDescent="0.25">
      <c r="A147" s="85" t="s">
        <v>371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372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25">
      <c r="A149" s="85" t="s">
        <v>373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5"/>
        <v>0</v>
      </c>
    </row>
    <row r="150" spans="1:7" x14ac:dyDescent="0.25">
      <c r="A150" s="84" t="s">
        <v>374</v>
      </c>
      <c r="B150" s="83">
        <f t="shared" ref="B150:G150" si="36">SUM(B151:B157)</f>
        <v>0</v>
      </c>
      <c r="C150" s="83">
        <f t="shared" si="36"/>
        <v>0</v>
      </c>
      <c r="D150" s="83">
        <f t="shared" si="36"/>
        <v>0</v>
      </c>
      <c r="E150" s="83">
        <f t="shared" si="36"/>
        <v>0</v>
      </c>
      <c r="F150" s="83">
        <f t="shared" si="36"/>
        <v>0</v>
      </c>
      <c r="G150" s="83">
        <f t="shared" si="36"/>
        <v>0</v>
      </c>
    </row>
    <row r="151" spans="1:7" x14ac:dyDescent="0.25">
      <c r="A151" s="85" t="s">
        <v>375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376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7">D152-E152</f>
        <v>0</v>
      </c>
    </row>
    <row r="153" spans="1:7" x14ac:dyDescent="0.25">
      <c r="A153" s="85" t="s">
        <v>377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25">
      <c r="A154" s="87" t="s">
        <v>378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25">
      <c r="A155" s="85" t="s">
        <v>379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25">
      <c r="A156" s="85" t="s">
        <v>380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25">
      <c r="A157" s="85" t="s">
        <v>381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383</v>
      </c>
      <c r="B159" s="90">
        <f t="shared" ref="B159:G159" si="38">B9+B84</f>
        <v>9901236</v>
      </c>
      <c r="C159" s="90">
        <f t="shared" si="38"/>
        <v>137677.60999999999</v>
      </c>
      <c r="D159" s="90">
        <f t="shared" si="38"/>
        <v>10038913.609999999</v>
      </c>
      <c r="E159" s="90">
        <f t="shared" si="38"/>
        <v>7785003.4299999997</v>
      </c>
      <c r="F159" s="90">
        <f t="shared" si="38"/>
        <v>7785003.4299999997</v>
      </c>
      <c r="G159" s="90">
        <f t="shared" si="38"/>
        <v>2253910.1799999997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1:E21 B18:E18 B34:E34 B28:F28 B39:G40 B38:C38 B50:G53 B48:F48 B59:G61 B58:F58 B63:G70 B62:F62 B71:F92 B94:F159 B93:C93 E93:F93 B12 B14 B16:E16 G11 E17 G19 B26:E26 G22 G23 G25 G27 G20 G21 G24 G29 G30 G31 G32 G33 G37 G36 G35 G34 G41 B44:G47 G43 G49 B55:G57 E54:G54 G42 E38:F38 G12 G14 G16 G17 G26 D14:E14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D22" sqref="D22"/>
    </sheetView>
  </sheetViews>
  <sheetFormatPr baseColWidth="10" defaultColWidth="11" defaultRowHeight="15" x14ac:dyDescent="0.25"/>
  <cols>
    <col min="1" max="1" width="62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1" t="s">
        <v>384</v>
      </c>
      <c r="B1" s="172"/>
      <c r="C1" s="172"/>
      <c r="D1" s="172"/>
      <c r="E1" s="172"/>
      <c r="F1" s="172"/>
      <c r="G1" s="173"/>
    </row>
    <row r="2" spans="1:7" ht="15" customHeight="1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300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385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6" t="s">
        <v>7</v>
      </c>
      <c r="B7" s="168" t="s">
        <v>302</v>
      </c>
      <c r="C7" s="168"/>
      <c r="D7" s="168"/>
      <c r="E7" s="168"/>
      <c r="F7" s="168"/>
      <c r="G7" s="170" t="s">
        <v>303</v>
      </c>
    </row>
    <row r="8" spans="1:7" ht="30" x14ac:dyDescent="0.25">
      <c r="A8" s="167"/>
      <c r="B8" s="25" t="s">
        <v>304</v>
      </c>
      <c r="C8" s="7" t="s">
        <v>234</v>
      </c>
      <c r="D8" s="25" t="s">
        <v>235</v>
      </c>
      <c r="E8" s="25" t="s">
        <v>190</v>
      </c>
      <c r="F8" s="25" t="s">
        <v>207</v>
      </c>
      <c r="G8" s="169"/>
    </row>
    <row r="9" spans="1:7" ht="15.75" customHeight="1" x14ac:dyDescent="0.25">
      <c r="A9" s="26" t="s">
        <v>386</v>
      </c>
      <c r="B9" s="30">
        <f>SUM(B10:B24)</f>
        <v>9901236</v>
      </c>
      <c r="C9" s="30">
        <f t="shared" ref="C9:G9" si="0">SUM(C10:C24)</f>
        <v>137677.60999999999</v>
      </c>
      <c r="D9" s="30">
        <f>SUM(D10:D24)</f>
        <v>10038913.610000001</v>
      </c>
      <c r="E9" s="30">
        <f>SUM(E10:E24)</f>
        <v>7785003.4299999997</v>
      </c>
      <c r="F9" s="30">
        <f t="shared" si="0"/>
        <v>7785003.4299999997</v>
      </c>
      <c r="G9" s="30">
        <f t="shared" si="0"/>
        <v>2253910.1799999997</v>
      </c>
    </row>
    <row r="10" spans="1:7" x14ac:dyDescent="0.25">
      <c r="A10" s="160" t="s">
        <v>598</v>
      </c>
      <c r="B10" s="199">
        <v>3692968.07</v>
      </c>
      <c r="C10" s="199">
        <v>225542.36</v>
      </c>
      <c r="D10" s="199">
        <f>B10+C10</f>
        <v>3918510.4299999997</v>
      </c>
      <c r="E10" s="199">
        <v>3452104.93</v>
      </c>
      <c r="F10" s="199">
        <v>3452104.93</v>
      </c>
      <c r="G10" s="199">
        <f>D10-E10</f>
        <v>466405.49999999953</v>
      </c>
    </row>
    <row r="11" spans="1:7" x14ac:dyDescent="0.25">
      <c r="A11" s="160" t="s">
        <v>599</v>
      </c>
      <c r="B11" s="199">
        <v>597800.44999999995</v>
      </c>
      <c r="C11" s="199">
        <v>-36735</v>
      </c>
      <c r="D11" s="199">
        <f t="shared" ref="D11:D22" si="1">B11+C11</f>
        <v>561065.44999999995</v>
      </c>
      <c r="E11" s="199">
        <v>405719.9</v>
      </c>
      <c r="F11" s="199">
        <v>405719.9</v>
      </c>
      <c r="G11" s="199">
        <f t="shared" ref="G11:G22" si="2">D11-E11</f>
        <v>155345.54999999993</v>
      </c>
    </row>
    <row r="12" spans="1:7" x14ac:dyDescent="0.25">
      <c r="A12" s="160" t="s">
        <v>600</v>
      </c>
      <c r="B12" s="199">
        <v>318413</v>
      </c>
      <c r="C12" s="199">
        <v>-43378</v>
      </c>
      <c r="D12" s="199">
        <f t="shared" si="1"/>
        <v>275035</v>
      </c>
      <c r="E12" s="199">
        <v>231378.43</v>
      </c>
      <c r="F12" s="199">
        <v>231378.43</v>
      </c>
      <c r="G12" s="199">
        <f t="shared" si="2"/>
        <v>43656.570000000007</v>
      </c>
    </row>
    <row r="13" spans="1:7" x14ac:dyDescent="0.25">
      <c r="A13" s="160" t="s">
        <v>601</v>
      </c>
      <c r="B13" s="199">
        <v>134247.32999999999</v>
      </c>
      <c r="C13" s="199">
        <v>-48456</v>
      </c>
      <c r="D13" s="199">
        <f t="shared" si="1"/>
        <v>85791.329999999987</v>
      </c>
      <c r="E13" s="199">
        <v>35998.959999999999</v>
      </c>
      <c r="F13" s="199">
        <v>35998.959999999999</v>
      </c>
      <c r="G13" s="199">
        <f t="shared" si="2"/>
        <v>49792.369999999988</v>
      </c>
    </row>
    <row r="14" spans="1:7" x14ac:dyDescent="0.25">
      <c r="A14" s="160" t="s">
        <v>602</v>
      </c>
      <c r="B14" s="199">
        <v>299503.59999999998</v>
      </c>
      <c r="C14" s="199">
        <v>120048.85</v>
      </c>
      <c r="D14" s="199">
        <f t="shared" si="1"/>
        <v>419552.44999999995</v>
      </c>
      <c r="E14" s="199">
        <v>340877.83</v>
      </c>
      <c r="F14" s="199">
        <v>340877.83</v>
      </c>
      <c r="G14" s="199">
        <f t="shared" si="2"/>
        <v>78674.619999999937</v>
      </c>
    </row>
    <row r="15" spans="1:7" x14ac:dyDescent="0.25">
      <c r="A15" s="160" t="s">
        <v>603</v>
      </c>
      <c r="B15" s="199">
        <v>705451.73</v>
      </c>
      <c r="C15" s="199">
        <v>17932.400000000001</v>
      </c>
      <c r="D15" s="199">
        <f t="shared" si="1"/>
        <v>723384.13</v>
      </c>
      <c r="E15" s="199">
        <v>601588.13</v>
      </c>
      <c r="F15" s="199">
        <v>601588.13</v>
      </c>
      <c r="G15" s="199">
        <f t="shared" si="2"/>
        <v>121796</v>
      </c>
    </row>
    <row r="16" spans="1:7" x14ac:dyDescent="0.25">
      <c r="A16" s="160" t="s">
        <v>604</v>
      </c>
      <c r="B16" s="199">
        <v>528276.93999999994</v>
      </c>
      <c r="C16" s="199">
        <v>26597</v>
      </c>
      <c r="D16" s="199">
        <f t="shared" si="1"/>
        <v>554873.93999999994</v>
      </c>
      <c r="E16" s="199">
        <v>340783.86</v>
      </c>
      <c r="F16" s="199">
        <v>340783.86</v>
      </c>
      <c r="G16" s="199">
        <f t="shared" si="2"/>
        <v>214090.07999999996</v>
      </c>
    </row>
    <row r="17" spans="1:7" x14ac:dyDescent="0.25">
      <c r="A17" s="160" t="s">
        <v>605</v>
      </c>
      <c r="B17" s="199">
        <v>670282.06000000006</v>
      </c>
      <c r="C17" s="199">
        <v>2670</v>
      </c>
      <c r="D17" s="199">
        <f t="shared" si="1"/>
        <v>672952.06</v>
      </c>
      <c r="E17" s="199">
        <v>118861.9</v>
      </c>
      <c r="F17" s="199">
        <v>118861.9</v>
      </c>
      <c r="G17" s="199">
        <f t="shared" si="2"/>
        <v>554090.16</v>
      </c>
    </row>
    <row r="18" spans="1:7" x14ac:dyDescent="0.25">
      <c r="A18" s="160" t="s">
        <v>606</v>
      </c>
      <c r="B18" s="199">
        <v>509660</v>
      </c>
      <c r="C18" s="199">
        <v>-15496</v>
      </c>
      <c r="D18" s="199">
        <f t="shared" si="1"/>
        <v>494164</v>
      </c>
      <c r="E18" s="199">
        <v>365650.56</v>
      </c>
      <c r="F18" s="199">
        <v>365650.56</v>
      </c>
      <c r="G18" s="199">
        <f t="shared" si="2"/>
        <v>128513.44</v>
      </c>
    </row>
    <row r="19" spans="1:7" x14ac:dyDescent="0.25">
      <c r="A19" s="160" t="s">
        <v>607</v>
      </c>
      <c r="B19" s="199">
        <v>511273.76</v>
      </c>
      <c r="C19" s="199">
        <v>14988</v>
      </c>
      <c r="D19" s="199">
        <f t="shared" si="1"/>
        <v>526261.76000000001</v>
      </c>
      <c r="E19" s="199">
        <v>413948.12</v>
      </c>
      <c r="F19" s="199">
        <v>413948.12</v>
      </c>
      <c r="G19" s="199">
        <f t="shared" si="2"/>
        <v>112313.64000000001</v>
      </c>
    </row>
    <row r="20" spans="1:7" x14ac:dyDescent="0.25">
      <c r="A20" s="160" t="s">
        <v>608</v>
      </c>
      <c r="B20" s="199">
        <v>725332.33</v>
      </c>
      <c r="C20" s="199">
        <v>-19968</v>
      </c>
      <c r="D20" s="199">
        <f t="shared" si="1"/>
        <v>705364.33</v>
      </c>
      <c r="E20" s="199">
        <v>591433.39</v>
      </c>
      <c r="F20" s="199">
        <v>591433.39</v>
      </c>
      <c r="G20" s="199">
        <f t="shared" si="2"/>
        <v>113930.93999999994</v>
      </c>
    </row>
    <row r="21" spans="1:7" x14ac:dyDescent="0.25">
      <c r="A21" s="160" t="s">
        <v>609</v>
      </c>
      <c r="B21" s="199">
        <v>912340.6</v>
      </c>
      <c r="C21" s="199">
        <v>5403</v>
      </c>
      <c r="D21" s="199">
        <f t="shared" si="1"/>
        <v>917743.6</v>
      </c>
      <c r="E21" s="199">
        <v>763987.53</v>
      </c>
      <c r="F21" s="199">
        <v>763987.53</v>
      </c>
      <c r="G21" s="199">
        <f t="shared" si="2"/>
        <v>153756.06999999995</v>
      </c>
    </row>
    <row r="22" spans="1:7" x14ac:dyDescent="0.25">
      <c r="A22" s="160" t="s">
        <v>610</v>
      </c>
      <c r="B22" s="199">
        <v>295686.13</v>
      </c>
      <c r="C22" s="199">
        <v>-111471</v>
      </c>
      <c r="D22" s="199">
        <f t="shared" si="1"/>
        <v>184215.13</v>
      </c>
      <c r="E22" s="199">
        <v>122669.89</v>
      </c>
      <c r="F22" s="199">
        <v>122669.89</v>
      </c>
      <c r="G22" s="199">
        <f t="shared" si="2"/>
        <v>61545.240000000005</v>
      </c>
    </row>
    <row r="23" spans="1:7" x14ac:dyDescent="0.25">
      <c r="A23" s="161"/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394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31" t="s">
        <v>154</v>
      </c>
      <c r="B25" s="49"/>
      <c r="C25" s="49"/>
      <c r="D25" s="49"/>
      <c r="E25" s="49"/>
      <c r="F25" s="49"/>
      <c r="G25" s="49"/>
    </row>
    <row r="26" spans="1:7" x14ac:dyDescent="0.25">
      <c r="A26" s="3" t="s">
        <v>395</v>
      </c>
      <c r="B26" s="4">
        <f>SUM(B27:B34)</f>
        <v>0</v>
      </c>
      <c r="C26" s="4">
        <f t="shared" ref="C26:G26" si="3">SUM(C27:C34)</f>
        <v>0</v>
      </c>
      <c r="D26" s="4">
        <f t="shared" si="3"/>
        <v>0</v>
      </c>
      <c r="E26" s="4">
        <f t="shared" si="3"/>
        <v>0</v>
      </c>
      <c r="F26" s="4">
        <f t="shared" si="3"/>
        <v>0</v>
      </c>
      <c r="G26" s="4">
        <f t="shared" si="3"/>
        <v>0</v>
      </c>
    </row>
    <row r="27" spans="1:7" x14ac:dyDescent="0.25">
      <c r="A27" s="63" t="s">
        <v>387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63" t="s">
        <v>388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25">
      <c r="A29" s="63" t="s">
        <v>389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63" t="s">
        <v>390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</row>
    <row r="31" spans="1:7" x14ac:dyDescent="0.25">
      <c r="A31" s="63" t="s">
        <v>391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</row>
    <row r="32" spans="1:7" x14ac:dyDescent="0.25">
      <c r="A32" s="63" t="s">
        <v>392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</row>
    <row r="33" spans="1:7" x14ac:dyDescent="0.25">
      <c r="A33" s="63" t="s">
        <v>393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x14ac:dyDescent="0.25">
      <c r="A34" s="63" t="s">
        <v>394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25">
      <c r="A35" s="31" t="s">
        <v>154</v>
      </c>
      <c r="B35" s="49"/>
      <c r="C35" s="49"/>
      <c r="D35" s="49"/>
      <c r="E35" s="49"/>
      <c r="F35" s="49"/>
      <c r="G35" s="49"/>
    </row>
    <row r="36" spans="1:7" x14ac:dyDescent="0.25">
      <c r="A36" s="3" t="s">
        <v>383</v>
      </c>
      <c r="B36" s="4">
        <f>SUM(B26,B9)</f>
        <v>9901236</v>
      </c>
      <c r="C36" s="4">
        <f t="shared" ref="C36:G36" si="4">SUM(C26,C9)</f>
        <v>137677.60999999999</v>
      </c>
      <c r="D36" s="4">
        <f t="shared" si="4"/>
        <v>10038913.610000001</v>
      </c>
      <c r="E36" s="4">
        <f t="shared" si="4"/>
        <v>7785003.4299999997</v>
      </c>
      <c r="F36" s="4">
        <f t="shared" si="4"/>
        <v>7785003.4299999997</v>
      </c>
      <c r="G36" s="4">
        <f t="shared" si="4"/>
        <v>2253910.1799999997</v>
      </c>
    </row>
    <row r="37" spans="1:7" x14ac:dyDescent="0.25">
      <c r="A37" s="55"/>
      <c r="B37" s="55"/>
      <c r="C37" s="55"/>
      <c r="D37" s="55"/>
      <c r="E37" s="55"/>
      <c r="F37" s="55"/>
      <c r="G37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5:G26 B35:G36 B9:G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4:G36 B9:D9 F9:G9 B23:D23 F23:G2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H77" sqref="H7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7" t="s">
        <v>396</v>
      </c>
      <c r="B1" s="178"/>
      <c r="C1" s="178"/>
      <c r="D1" s="178"/>
      <c r="E1" s="178"/>
      <c r="F1" s="178"/>
      <c r="G1" s="178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397</v>
      </c>
      <c r="B3" s="114"/>
      <c r="C3" s="114"/>
      <c r="D3" s="114"/>
      <c r="E3" s="114"/>
      <c r="F3" s="114"/>
      <c r="G3" s="115"/>
    </row>
    <row r="4" spans="1:7" x14ac:dyDescent="0.25">
      <c r="A4" s="113" t="s">
        <v>398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6" t="s">
        <v>7</v>
      </c>
      <c r="B7" s="174" t="s">
        <v>302</v>
      </c>
      <c r="C7" s="175"/>
      <c r="D7" s="175"/>
      <c r="E7" s="175"/>
      <c r="F7" s="176"/>
      <c r="G7" s="170" t="s">
        <v>399</v>
      </c>
    </row>
    <row r="8" spans="1:7" ht="30" x14ac:dyDescent="0.25">
      <c r="A8" s="167"/>
      <c r="B8" s="25" t="s">
        <v>304</v>
      </c>
      <c r="C8" s="7" t="s">
        <v>400</v>
      </c>
      <c r="D8" s="25" t="s">
        <v>306</v>
      </c>
      <c r="E8" s="25" t="s">
        <v>190</v>
      </c>
      <c r="F8" s="32" t="s">
        <v>207</v>
      </c>
      <c r="G8" s="169"/>
    </row>
    <row r="9" spans="1:7" ht="16.5" customHeight="1" x14ac:dyDescent="0.25">
      <c r="A9" s="26" t="s">
        <v>401</v>
      </c>
      <c r="B9" s="30">
        <f>SUM(B10,B19,B27,B37)</f>
        <v>9901236</v>
      </c>
      <c r="C9" s="30">
        <f t="shared" ref="C9:G9" si="0">SUM(C10,C19,C27,C37)</f>
        <v>137677.60999999999</v>
      </c>
      <c r="D9" s="30">
        <f t="shared" si="0"/>
        <v>10038913.609999999</v>
      </c>
      <c r="E9" s="30">
        <f t="shared" si="0"/>
        <v>7785003.4299999997</v>
      </c>
      <c r="F9" s="30">
        <f t="shared" si="0"/>
        <v>7785003.4299999997</v>
      </c>
      <c r="G9" s="30">
        <f t="shared" si="0"/>
        <v>2253910.1800000002</v>
      </c>
    </row>
    <row r="10" spans="1:7" ht="15" customHeight="1" x14ac:dyDescent="0.25">
      <c r="A10" s="58" t="s">
        <v>402</v>
      </c>
      <c r="B10" s="47">
        <f>SUM(B11:B18)</f>
        <v>3692968.07</v>
      </c>
      <c r="C10" s="47">
        <v>225542.36</v>
      </c>
      <c r="D10" s="47">
        <v>3918510.43</v>
      </c>
      <c r="E10" s="47">
        <v>3452104.93</v>
      </c>
      <c r="F10" s="47">
        <v>3452104.93</v>
      </c>
      <c r="G10" s="47">
        <v>466405.5</v>
      </c>
    </row>
    <row r="11" spans="1:7" x14ac:dyDescent="0.25">
      <c r="A11" s="77" t="s">
        <v>403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404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405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406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407</v>
      </c>
      <c r="B15" s="47">
        <v>3692968.07</v>
      </c>
      <c r="C15" s="47">
        <v>-100700</v>
      </c>
      <c r="D15" s="47">
        <v>3592268.07</v>
      </c>
      <c r="E15" s="47">
        <v>2422842.7599999998</v>
      </c>
      <c r="F15" s="47">
        <v>2422842.7599999998</v>
      </c>
      <c r="G15" s="47">
        <v>1169425.31</v>
      </c>
    </row>
    <row r="16" spans="1:7" x14ac:dyDescent="0.25">
      <c r="A16" s="77" t="s">
        <v>408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409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410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411</v>
      </c>
      <c r="B19" s="47">
        <f>SUM(B20:B26)</f>
        <v>6208267.9299999997</v>
      </c>
      <c r="C19" s="47">
        <f t="shared" ref="C19:G19" si="1">SUM(C20:C26)</f>
        <v>-87864.75</v>
      </c>
      <c r="D19" s="47">
        <f t="shared" si="1"/>
        <v>6120403.1799999997</v>
      </c>
      <c r="E19" s="47">
        <f t="shared" si="1"/>
        <v>4332898.5</v>
      </c>
      <c r="F19" s="47">
        <f t="shared" si="1"/>
        <v>4332898.5</v>
      </c>
      <c r="G19" s="47">
        <f t="shared" si="1"/>
        <v>1787504.6800000002</v>
      </c>
    </row>
    <row r="20" spans="1:7" x14ac:dyDescent="0.25">
      <c r="A20" s="77" t="s">
        <v>412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413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414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415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416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417</v>
      </c>
      <c r="B25" s="47">
        <v>5295927.33</v>
      </c>
      <c r="C25" s="47">
        <v>-93267.75</v>
      </c>
      <c r="D25" s="47">
        <v>5202659.58</v>
      </c>
      <c r="E25" s="47">
        <v>3568910.97</v>
      </c>
      <c r="F25" s="47">
        <v>3568910.97</v>
      </c>
      <c r="G25" s="47">
        <v>1633748.61</v>
      </c>
    </row>
    <row r="26" spans="1:7" x14ac:dyDescent="0.25">
      <c r="A26" s="77" t="s">
        <v>418</v>
      </c>
      <c r="B26" s="47">
        <v>912340.6</v>
      </c>
      <c r="C26" s="47">
        <v>5403</v>
      </c>
      <c r="D26" s="47">
        <v>917743.6</v>
      </c>
      <c r="E26" s="47">
        <v>763987.53</v>
      </c>
      <c r="F26" s="47">
        <v>763987.53</v>
      </c>
      <c r="G26" s="47">
        <v>153756.07</v>
      </c>
    </row>
    <row r="27" spans="1:7" x14ac:dyDescent="0.25">
      <c r="A27" s="58" t="s">
        <v>419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25">
      <c r="A28" s="80" t="s">
        <v>420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423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424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425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426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427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428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429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80" t="s">
        <v>430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431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432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433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434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8" t="s">
        <v>402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25">
      <c r="A45" s="80" t="s">
        <v>403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404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405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406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407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408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409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410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411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25">
      <c r="A54" s="80" t="s">
        <v>412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413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414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415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416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417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418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419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25">
      <c r="A62" s="80" t="s">
        <v>420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421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422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423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424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425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426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427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428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429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25">
      <c r="A72" s="80" t="s">
        <v>430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431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432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433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383</v>
      </c>
      <c r="B77" s="4">
        <f>B43+B9</f>
        <v>9901236</v>
      </c>
      <c r="C77" s="4">
        <f t="shared" ref="C77:G77" si="9">C43+C9</f>
        <v>137677.60999999999</v>
      </c>
      <c r="D77" s="4">
        <f t="shared" si="9"/>
        <v>10038913.609999999</v>
      </c>
      <c r="E77" s="4">
        <f t="shared" si="9"/>
        <v>7785003.4299999997</v>
      </c>
      <c r="F77" s="4">
        <f t="shared" si="9"/>
        <v>7785003.4299999997</v>
      </c>
      <c r="G77" s="4">
        <f t="shared" si="9"/>
        <v>2253910.1800000002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B76:G77 C28:G36 C43:G52 C54:G60 C62:G70 C20:G26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6:G24 B27:G77 B11:G13 B1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D11" sqref="D1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1" t="s">
        <v>435</v>
      </c>
      <c r="B1" s="163"/>
      <c r="C1" s="163"/>
      <c r="D1" s="163"/>
      <c r="E1" s="163"/>
      <c r="F1" s="163"/>
      <c r="G1" s="164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300</v>
      </c>
      <c r="B3" s="114"/>
      <c r="C3" s="114"/>
      <c r="D3" s="114"/>
      <c r="E3" s="114"/>
      <c r="F3" s="114"/>
      <c r="G3" s="115"/>
    </row>
    <row r="4" spans="1:7" x14ac:dyDescent="0.25">
      <c r="A4" s="113" t="s">
        <v>436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6" t="s">
        <v>437</v>
      </c>
      <c r="B7" s="169" t="s">
        <v>302</v>
      </c>
      <c r="C7" s="169"/>
      <c r="D7" s="169"/>
      <c r="E7" s="169"/>
      <c r="F7" s="169"/>
      <c r="G7" s="169" t="s">
        <v>303</v>
      </c>
    </row>
    <row r="8" spans="1:7" ht="30" x14ac:dyDescent="0.25">
      <c r="A8" s="167"/>
      <c r="B8" s="7" t="s">
        <v>304</v>
      </c>
      <c r="C8" s="33" t="s">
        <v>400</v>
      </c>
      <c r="D8" s="33" t="s">
        <v>235</v>
      </c>
      <c r="E8" s="33" t="s">
        <v>190</v>
      </c>
      <c r="F8" s="33" t="s">
        <v>207</v>
      </c>
      <c r="G8" s="179"/>
    </row>
    <row r="9" spans="1:7" ht="15.75" customHeight="1" x14ac:dyDescent="0.25">
      <c r="A9" s="26" t="s">
        <v>438</v>
      </c>
      <c r="B9" s="119">
        <f t="shared" ref="B9:G9" si="0">SUM(B10,B11,B12,B15,B16,B19)</f>
        <v>5391754.8600000003</v>
      </c>
      <c r="C9" s="119">
        <f t="shared" si="0"/>
        <v>401257.01</v>
      </c>
      <c r="D9" s="119">
        <f t="shared" si="0"/>
        <v>5793011.8700000001</v>
      </c>
      <c r="E9" s="119">
        <f t="shared" si="0"/>
        <v>5115043.13</v>
      </c>
      <c r="F9" s="119">
        <f t="shared" si="0"/>
        <v>5115043.13</v>
      </c>
      <c r="G9" s="119">
        <f t="shared" si="0"/>
        <v>677968.74</v>
      </c>
    </row>
    <row r="10" spans="1:7" x14ac:dyDescent="0.25">
      <c r="A10" s="58" t="s">
        <v>439</v>
      </c>
      <c r="B10" s="75">
        <v>5391754.8600000003</v>
      </c>
      <c r="C10" s="75">
        <v>401257.01</v>
      </c>
      <c r="D10" s="75">
        <v>5793011.8700000001</v>
      </c>
      <c r="E10" s="75">
        <v>5115043.13</v>
      </c>
      <c r="F10" s="75">
        <v>5115043.13</v>
      </c>
      <c r="G10" s="76">
        <v>677968.74</v>
      </c>
    </row>
    <row r="11" spans="1:7" ht="15.75" customHeight="1" x14ac:dyDescent="0.25">
      <c r="A11" s="58" t="s">
        <v>440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441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442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443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444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445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446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447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448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449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439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441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444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445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447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448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450</v>
      </c>
      <c r="B33" s="119">
        <f>B21+B9</f>
        <v>5391754.8600000003</v>
      </c>
      <c r="C33" s="119">
        <f t="shared" ref="C33:G33" si="8">C21+C9</f>
        <v>401257.01</v>
      </c>
      <c r="D33" s="119">
        <f t="shared" si="8"/>
        <v>5793011.8700000001</v>
      </c>
      <c r="E33" s="119">
        <f t="shared" si="8"/>
        <v>5115043.13</v>
      </c>
      <c r="F33" s="119">
        <f t="shared" si="8"/>
        <v>5115043.13</v>
      </c>
      <c r="G33" s="119">
        <f t="shared" si="8"/>
        <v>677968.74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1:F21 B23:F33 G9:G33 B9:F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 B12:F33 B11:G11 F9:G9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www.w3.org/XML/1998/namespace"/>
    <ds:schemaRef ds:uri="6aa8a68a-ab09-4ac8-a697-fdce915bc567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CP DIF</cp:lastModifiedBy>
  <cp:revision/>
  <cp:lastPrinted>2024-07-23T18:18:40Z</cp:lastPrinted>
  <dcterms:created xsi:type="dcterms:W3CDTF">2023-03-16T22:14:51Z</dcterms:created>
  <dcterms:modified xsi:type="dcterms:W3CDTF">2025-01-28T17:23:27Z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