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A 4TO TRIM CTA PUB 23\"/>
    </mc:Choice>
  </mc:AlternateContent>
  <xr:revisionPtr revIDLastSave="0" documentId="13_ncr:1_{5B33A2C9-FE64-432A-AC1B-AC2696C88B9C}" xr6:coauthVersionLast="47" xr6:coauthVersionMax="47" xr10:uidLastSave="{00000000-0000-0000-0000-000000000000}"/>
  <bookViews>
    <workbookView xWindow="-120" yWindow="-120" windowWidth="24240" windowHeight="131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<sst xmlns="http://schemas.openxmlformats.org/spreadsheetml/2006/main" count="938" uniqueCount="667">
  <si>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</si>
  <si>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</si>
  <si>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</si>
  <si>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</si>
  <si>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</si>
  <si>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</si>
  <si>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</si>
  <si>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</si>
  <si>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</si>
  <si>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</si>
  <si>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</si>
  <si>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</si>
  <si>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</si>
  <si>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</si>
  <si>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</si>
  <si>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</si>
  <si>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</si>
  <si>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</si>
  <si>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</si>
  <si>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</si>
  <si>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</si>
  <si>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</si>
  <si>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</si>
  <si>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</si>
  <si>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</si>
  <si>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</si>
  <si>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</si>
  <si>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</si>
  <si>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</si>
  <si>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</si>
  <si>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</si>
  <si>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</si>
  <si>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</si>
  <si>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</si>
  <si>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</si>
  <si>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</si>
  <si>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</si>
  <si>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</si>
  <si>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</si>
  <si>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</si>
  <si>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</si>
  <si>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</si>
  <si>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</si>
  <si>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</si>
  <si>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</si>
  <si>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</si>
  <si>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</si>
  <si>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</si>
  <si>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</si>
  <si>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</si>
  <si>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</si>
  <si>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</si>
  <si>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</si>
  <si>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</si>
  <si>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</si>
  <si>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</si>
  <si>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</si>
  <si>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</si>
  <si>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</si>
  <si>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</si>
  <si>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</si>
  <si>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</si>
  <si>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</si>
  <si>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</si>
  <si>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</si>
  <si>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</si>
  <si>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</si>
  <si>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</si>
  <si>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</si>
  <si>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</si>
  <si>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</si>
  <si>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</si>
  <si>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</si>
  <si>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</si>
  <si>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</si>
  <si>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</si>
  <si>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</si>
  <si>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</si>
  <si>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</si>
  <si>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</si>
  <si>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</si>
  <si>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</si>
  <si>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</si>
  <si>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</si>
  <si>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</si>
  <si>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</si>
  <si>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</si>
  <si>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</si>
  <si>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</si>
  <si>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</si>
  <si>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</si>
  <si>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</si>
  <si>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</si>
  <si>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</si>
  <si>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</si>
  <si>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</si>
  <si>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</si>
  <si>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</si>
  <si>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</si>
  <si>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</si>
  <si>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</si>
  <si>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</si>
  <si>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</si>
  <si>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</si>
  <si>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</si>
  <si>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</si>
  <si>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</si>
  <si>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</si>
  <si>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</si>
  <si>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</si>
  <si>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</si>
  <si>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</si>
  <si>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</si>
  <si>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</si>
  <si>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</si>
  <si>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</si>
  <si>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</si>
  <si>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</si>
  <si>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</si>
  <si>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</si>
  <si>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</si>
  <si>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</si>
  <si>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</si>
  <si>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</si>
  <si>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</si>
  <si>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</si>
  <si>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</si>
  <si>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</si>
  <si>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</si>
  <si>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</si>
  <si>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</si>
  <si>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</si>
  <si>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</si>
  <si>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</si>
  <si>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</si>
  <si>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</si>
  <si>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</si>
  <si>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</si>
  <si>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</si>
  <si>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</si>
  <si>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</si>
  <si>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</si>
  <si>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</si>
  <si>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</si>
  <si>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</si>
  <si>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</si>
  <si>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</si>
  <si>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</si>
  <si>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</si>
  <si>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</si>
  <si>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</si>
  <si>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</si>
  <si>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</si>
  <si>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</si>
  <si>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</si>
  <si>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</si>
  <si>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</si>
  <si>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</si>
  <si>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</si>
  <si>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</si>
  <si>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</si>
  <si>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</si>
  <si>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</si>
  <si>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</si>
  <si>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</si>
  <si>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</si>
  <si>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</si>
  <si>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</si>
  <si>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</si>
  <si>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</si>
  <si>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</si>
  <si>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</si>
  <si>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</si>
  <si>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</si>
  <si>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</si>
  <si>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</si>
  <si>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</si>
  <si>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</si>
  <si>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</si>
  <si>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</si>
  <si>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</si>
  <si>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</si>
  <si>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</si>
  <si>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</si>
  <si>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</si>
  <si>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</si>
  <si>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</si>
  <si>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</si>
  <si>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</si>
  <si>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</si>
  <si>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</si>
  <si>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</si>
  <si>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</si>
  <si>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</si>
  <si>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</si>
  <si>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</si>
  <si>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</si>
  <si>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</si>
  <si>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</si>
  <si>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</si>
  <si>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</si>
  <si>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</si>
  <si>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</si>
  <si>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</si>
  <si>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</si>
  <si>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</si>
  <si>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</si>
  <si>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</si>
  <si>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</si>
  <si>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</si>
  <si>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</si>
  <si>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</si>
  <si>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</si>
  <si>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</si>
  <si>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</si>
  <si>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</si>
  <si>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</si>
  <si>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</si>
  <si>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</si>
  <si>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</si>
  <si>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</si>
  <si>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</si>
  <si>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</si>
  <si>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</si>
  <si>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</si>
  <si>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</si>
  <si>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</si>
  <si>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</si>
  <si>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</si>
  <si>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</si>
  <si>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</si>
  <si>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</si>
  <si>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</si>
  <si>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</si>
  <si>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</si>
  <si>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</si>
  <si>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</si>
  <si>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</si>
  <si>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</si>
  <si>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</si>
  <si>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</si>
  <si>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</si>
  <si>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</si>
  <si>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</si>
  <si>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</si>
  <si>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</si>
  <si>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</si>
  <si>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</si>
  <si>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</si>
  <si>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</si>
  <si>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</si>
  <si>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</si>
  <si>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</si>
  <si>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</si>
  <si>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</si>
  <si>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</si>
  <si>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</si>
  <si>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</si>
  <si>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</si>
  <si>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</si>
  <si>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</si>
  <si>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</si>
  <si>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</si>
  <si>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</si>
  <si>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</si>
  <si>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</si>
  <si>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</si>
  <si>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</si>
  <si>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</si>
  <si>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</si>
  <si>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</si>
  <si>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</si>
  <si>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</si>
  <si>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</si>
  <si>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</si>
  <si>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</si>
  <si>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</si>
  <si>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</si>
  <si>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</si>
  <si>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</si>
  <si>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</si>
  <si>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</si>
  <si>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</si>
  <si>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</si>
  <si>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</si>
  <si>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</si>
  <si>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</si>
  <si>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</si>
  <si>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</si>
  <si>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</si>
  <si>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</si>
  <si>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</si>
  <si>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</si>
  <si>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</si>
  <si>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</si>
  <si>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</si>
  <si>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</si>
  <si>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</si>
  <si>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</si>
  <si>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</si>
  <si>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</si>
  <si>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</si>
  <si>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</si>
  <si>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</si>
  <si>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</si>
  <si>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</si>
  <si>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</si>
  <si>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</si>
  <si>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</si>
  <si>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</si>
  <si>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</si>
  <si>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</si>
  <si>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</si>
  <si>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</si>
  <si>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</si>
  <si>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</si>
  <si>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</si>
  <si>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</si>
  <si>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</si>
  <si>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</si>
  <si>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</si>
  <si>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</si>
  <si>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</si>
  <si>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</si>
  <si>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</si>
  <si>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</si>
  <si>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</si>
  <si>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</si>
  <si>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</si>
  <si>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</si>
  <si>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</si>
  <si>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</si>
  <si>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</si>
  <si>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</si>
  <si>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</si>
  <si>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</si>
  <si>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</si>
  <si>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</si>
  <si>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</si>
  <si>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</si>
  <si>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</si>
  <si>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</si>
  <si>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</si>
  <si>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</si>
  <si>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</si>
  <si>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</si>
  <si>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</si>
  <si>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</si>
  <si>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</si>
  <si>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</si>
  <si>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</si>
  <si>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</si>
  <si>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</si>
  <si>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</si>
  <si>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</si>
  <si>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</si>
  <si>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</si>
  <si>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</si>
  <si>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</si>
  <si>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</si>
  <si>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</si>
  <si>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</si>
  <si>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</si>
  <si>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</si>
  <si>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</si>
  <si>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</si>
  <si>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</si>
  <si>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</si>
  <si>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</si>
  <si>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</si>
  <si>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</si>
  <si>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</si>
  <si>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</si>
  <si>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</si>
  <si>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</si>
  <si>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</si>
  <si>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</si>
  <si>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</si>
  <si>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</si>
  <si>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</si>
  <si>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</si>
  <si>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</si>
  <si>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</si>
  <si>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</si>
  <si>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</si>
  <si>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</si>
  <si>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</si>
  <si>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</si>
  <si>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</si>
  <si>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</si>
  <si>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</si>
  <si>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</si>
  <si>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</si>
  <si>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</si>
  <si>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</si>
  <si>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</si>
  <si>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</si>
  <si>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</si>
  <si>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</si>
  <si>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</si>
  <si>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</si>
  <si>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</si>
  <si>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</si>
  <si>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</si>
  <si>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</si>
  <si>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</si>
  <si>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</si>
  <si>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</si>
  <si>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</si>
  <si>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</si>
  <si>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</si>
  <si>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</si>
  <si>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</si>
  <si>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</si>
  <si>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</si>
  <si>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</si>
  <si>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</si>
  <si>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</si>
  <si>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</si>
  <si>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</si>
  <si>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</si>
  <si>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</si>
  <si>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</si>
  <si>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</si>
  <si>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</si>
  <si>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</si>
  <si>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</si>
  <si>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</si>
  <si>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</si>
  <si>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</si>
  <si>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</si>
  <si>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</si>
  <si>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</si>
  <si>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</si>
  <si>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</si>
  <si>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</si>
  <si>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</si>
  <si>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</si>
  <si>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</si>
  <si>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</si>
  <si>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</si>
  <si>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</si>
  <si>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</si>
  <si>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</si>
  <si>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</si>
  <si>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</si>
  <si>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</si>
  <si>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</si>
  <si>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</si>
  <si>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</si>
  <si>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</si>
  <si>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</si>
  <si>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</si>
  <si>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</si>
  <si>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</si>
  <si>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</si>
  <si>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</si>
  <si>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</si>
  <si>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</si>
  <si>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</si>
  <si>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</si>
  <si>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</si>
  <si>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</si>
  <si>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</si>
  <si>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</si>
  <si>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</si>
  <si>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</si>
  <si>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</si>
  <si>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</si>
  <si>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</si>
  <si>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</si>
  <si>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</si>
  <si>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</si>
  <si>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</si>
  <si>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</si>
  <si>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</si>
  <si>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</si>
  <si>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</si>
  <si>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</si>
  <si>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</si>
  <si>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</si>
  <si>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</si>
  <si>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</si>
  <si>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</si>
  <si>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</si>
  <si>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</si>
  <si>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</si>
  <si>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</si>
  <si>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</si>
  <si>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</si>
  <si>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</si>
  <si>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</si>
  <si>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</si>
  <si>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</si>
  <si>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</si>
  <si>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</si>
  <si>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</si>
  <si>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</si>
  <si>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</si>
  <si>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</si>
  <si>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</si>
  <si>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</si>
  <si>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</si>
  <si>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</si>
  <si>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</si>
  <si>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</si>
  <si>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</si>
  <si>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</si>
  <si>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</si>
  <si>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</si>
  <si>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</si>
  <si>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</si>
  <si>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</si>
  <si>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</si>
  <si>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</si>
  <si>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</si>
  <si>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</si>
  <si>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</si>
  <si>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</si>
  <si>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</si>
  <si>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</si>
  <si>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</si>
  <si>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</si>
  <si>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</si>
  <si>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</si>
  <si>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</si>
  <si>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</si>
  <si>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</si>
  <si>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</si>
  <si>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</si>
  <si>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</si>
  <si>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</si>
  <si>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</si>
  <si>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</si>
  <si>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</si>
  <si>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</si>
  <si>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</si>
  <si>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</si>
  <si>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</si>
  <si>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</si>
  <si>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</si>
  <si>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</si>
  <si>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</si>
  <si>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</si>
  <si>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</si>
  <si>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</si>
  <si>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</si>
  <si>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</si>
  <si>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</si>
  <si>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</si>
  <si>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</si>
  <si>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</si>
  <si>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</si>
  <si>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</si>
  <si>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</si>
  <si>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</si>
  <si>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</si>
  <si>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</si>
  <si>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</si>
  <si>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</si>
  <si>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</si>
  <si>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</si>
  <si>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</si>
  <si>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</si>
  <si>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</si>
  <si>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</si>
  <si>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</si>
  <si>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</si>
  <si>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</si>
  <si>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</si>
  <si>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</si>
  <si>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</si>
  <si>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</si>
  <si>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</si>
  <si>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</si>
  <si>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</si>
  <si>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</si>
  <si>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</si>
  <si>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</si>
  <si>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</si>
  <si>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</si>
  <si>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</si>
  <si>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</si>
  <si>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</si>
  <si>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</si>
  <si>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</si>
  <si>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</si>
  <si>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</si>
  <si>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</si>
  <si>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</si>
  <si>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</si>
  <si>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</si>
  <si>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</si>
  <si>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</si>
  <si>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</si>
  <si>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</si>
  <si>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</si>
  <si>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</si>
  <si>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</si>
  <si>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</si>
  <si>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</si>
  <si>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</si>
  <si>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</si>
  <si>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</si>
  <si>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</si>
  <si>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</si>
  <si>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</si>
  <si>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</si>
  <si>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</si>
  <si>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</si>
  <si>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</si>
  <si>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</si>
  <si>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</si>
  <si>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</si>
  <si>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</si>
  <si>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</si>
  <si>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</si>
  <si>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</si>
  <si>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</si>
  <si>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</si>
  <si>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</si>
  <si>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</si>
  <si>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</si>
  <si>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</si>
  <si>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</si>
  <si>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</si>
  <si>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</si>
  <si>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</si>
  <si>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</si>
  <si>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</si>
  <si>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</si>
  <si>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</si>
  <si>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</si>
  <si>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</si>
  <si>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</si>
  <si>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</si>
  <si>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</si>
  <si>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</si>
  <si>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</si>
  <si>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</si>
  <si>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</si>
  <si>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</si>
  <si>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</si>
  <si>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</si>
  <si>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</si>
  <si>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</si>
  <si>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</si>
  <si>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</si>
  <si>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</si>
  <si>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</si>
  <si>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</si>
  <si>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</si>
  <si>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</si>
  <si>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</si>
  <si>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</si>
  <si>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</si>
  <si>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</si>
  <si>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</si>
  <si>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</si>
  <si>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</si>
  <si>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</si>
  <si>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</si>
  <si>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para el Desarrollo Integral de la Familia DIF del Municipio de Salvatierra, Guanajuato</t>
  </si>
  <si>
    <t>Correspondiente del 1 de Enero al 31 de Diciembre de 2023</t>
  </si>
  <si>
    <t xml:space="preserve">                 C. MARIELI CERVANTES VEGA.                                                            LIC. MARTHA KARINA LOPEZ CAMARGO.</t>
  </si>
  <si>
    <t xml:space="preserve">                 PRESIDENTA  DIF SALVATIERRA GTO.                                                DIRECTORA DIF SALVATIERRA  GTO.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</si>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</sst>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2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2" fillId="0" borderId="21" xfId="0" applyFont="1" applyBorder="1" applyAlignment="1">
      <alignment vertical="top" wrapText="1"/>
    </xf>
    <xf numFmtId="0" fontId="8" fillId="0" borderId="21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top" wrapText="1"/>
    </xf>
    <xf numFmtId="0" fontId="24" fillId="0" borderId="0" xfId="0" applyFont="1" applyAlignment="1">
      <alignment vertical="center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9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D5" sqref="D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662</v>
      </c>
      <c r="B1" s="152"/>
      <c r="C1" s="17"/>
      <c r="D1" s="14" t="s">
        <v>602</v>
      </c>
      <c r="E1" s="15">
        <v>2023</v>
      </c>
    </row>
    <row r="2" spans="1:5" ht="18.95" customHeight="1" x14ac:dyDescent="0.2">
      <c r="A2" s="153" t="s">
        <v>601</v>
      </c>
      <c r="B2" s="153"/>
      <c r="C2" s="36"/>
      <c r="D2" s="14" t="s">
        <v>603</v>
      </c>
      <c r="E2" s="17" t="s">
        <v>608</v>
      </c>
    </row>
    <row r="3" spans="1:5" ht="18.95" customHeight="1" x14ac:dyDescent="0.2">
      <c r="A3" s="152" t="s">
        <v>663</v>
      </c>
      <c r="B3" s="152"/>
      <c r="C3" s="17"/>
      <c r="D3" s="14" t="s">
        <v>604</v>
      </c>
      <c r="E3" s="15">
        <v>4</v>
      </c>
    </row>
    <row r="4" spans="1:5" ht="18.95" customHeight="1" x14ac:dyDescent="0.2">
      <c r="A4" s="152" t="s">
        <v>623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131</v>
      </c>
      <c r="B13" s="44" t="s">
        <v>583</v>
      </c>
    </row>
    <row r="14" spans="1:5" x14ac:dyDescent="0.2">
      <c r="A14" s="43" t="s">
        <v>7</v>
      </c>
      <c r="B14" s="44" t="s">
        <v>584</v>
      </c>
    </row>
    <row r="15" spans="1:5" x14ac:dyDescent="0.2">
      <c r="A15" s="43" t="s">
        <v>8</v>
      </c>
      <c r="B15" s="44" t="s">
        <v>130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585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183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569</v>
      </c>
      <c r="B24" s="89" t="s">
        <v>304</v>
      </c>
    </row>
    <row r="25" spans="1:2" x14ac:dyDescent="0.2">
      <c r="A25" s="88" t="s">
        <v>570</v>
      </c>
      <c r="B25" s="89" t="s">
        <v>571</v>
      </c>
    </row>
    <row r="26" spans="1:2" x14ac:dyDescent="0.2">
      <c r="A26" s="88" t="s">
        <v>572</v>
      </c>
      <c r="B26" s="89" t="s">
        <v>341</v>
      </c>
    </row>
    <row r="27" spans="1:2" x14ac:dyDescent="0.2">
      <c r="A27" s="88" t="s">
        <v>573</v>
      </c>
      <c r="B27" s="89" t="s">
        <v>358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3" x14ac:dyDescent="0.2">
      <c r="A33" s="7"/>
      <c r="B33" s="10"/>
    </row>
    <row r="34" spans="1:3" x14ac:dyDescent="0.2">
      <c r="A34" s="7"/>
      <c r="B34" s="9"/>
    </row>
    <row r="35" spans="1:3" x14ac:dyDescent="0.2">
      <c r="A35" s="43" t="s">
        <v>48</v>
      </c>
      <c r="B35" s="44" t="s">
        <v>43</v>
      </c>
    </row>
    <row r="36" spans="1:3" x14ac:dyDescent="0.2">
      <c r="A36" s="43" t="s">
        <v>49</v>
      </c>
      <c r="B36" s="44" t="s">
        <v>44</v>
      </c>
    </row>
    <row r="37" spans="1:3" x14ac:dyDescent="0.2">
      <c r="A37" s="7"/>
      <c r="B37" s="10"/>
    </row>
    <row r="38" spans="1:3" x14ac:dyDescent="0.2">
      <c r="A38" s="7"/>
      <c r="B38" s="8" t="s">
        <v>46</v>
      </c>
    </row>
    <row r="39" spans="1:3" x14ac:dyDescent="0.2">
      <c r="A39" s="7" t="s">
        <v>47</v>
      </c>
      <c r="B39" s="44" t="s">
        <v>32</v>
      </c>
    </row>
    <row r="40" spans="1:3" x14ac:dyDescent="0.2">
      <c r="A40" s="7"/>
      <c r="B40" s="44" t="s">
        <v>624</v>
      </c>
    </row>
    <row r="41" spans="1:3" ht="12" thickBot="1" x14ac:dyDescent="0.25">
      <c r="A41" s="11"/>
      <c r="B41" s="12"/>
    </row>
    <row r="44" spans="1:3" x14ac:dyDescent="0.2">
      <c r="A44" s="4" t="s">
        <v>625</v>
      </c>
    </row>
    <row r="46" spans="1:3" ht="15.75" thickBot="1" x14ac:dyDescent="0.25">
      <c r="A46" s="177"/>
      <c r="B46" s="178"/>
      <c r="C46" s="178"/>
    </row>
    <row r="47" spans="1:3" ht="15" x14ac:dyDescent="0.2">
      <c r="A47" s="179" t="s">
        <v>664</v>
      </c>
      <c r="B47" s="180"/>
      <c r="C47" s="180"/>
    </row>
    <row r="48" spans="1:3" ht="15" x14ac:dyDescent="0.2">
      <c r="A48" s="179" t="s">
        <v>665</v>
      </c>
      <c r="B48" s="180"/>
      <c r="C48" s="180"/>
    </row>
    <row r="49" spans="1:3" ht="15" x14ac:dyDescent="0.2">
      <c r="A49" s="181" t="s">
        <v>666</v>
      </c>
      <c r="B49" s="180"/>
      <c r="C49" s="180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662</v>
      </c>
      <c r="B1" s="155"/>
      <c r="C1" s="155"/>
      <c r="D1" s="155"/>
      <c r="E1" s="155"/>
      <c r="F1" s="155"/>
      <c r="G1" s="14" t="s">
        <v>605</v>
      </c>
      <c r="H1" s="25">
        <v>2023</v>
      </c>
    </row>
    <row r="2" spans="1:8" s="16" customFormat="1" ht="18.95" customHeight="1" x14ac:dyDescent="0.25">
      <c r="A2" s="154" t="s">
        <v>609</v>
      </c>
      <c r="B2" s="155"/>
      <c r="C2" s="155"/>
      <c r="D2" s="155"/>
      <c r="E2" s="155"/>
      <c r="F2" s="155"/>
      <c r="G2" s="14" t="s">
        <v>606</v>
      </c>
      <c r="H2" s="25" t="s">
        <v>608</v>
      </c>
    </row>
    <row r="3" spans="1:8" s="16" customFormat="1" ht="18.95" customHeight="1" x14ac:dyDescent="0.25">
      <c r="A3" s="154" t="s">
        <v>663</v>
      </c>
      <c r="B3" s="155"/>
      <c r="C3" s="155"/>
      <c r="D3" s="155"/>
      <c r="E3" s="155"/>
      <c r="F3" s="155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1301193.4099999999</v>
      </c>
      <c r="D15" s="24">
        <v>1302124.57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-612.99</v>
      </c>
      <c r="D23" s="24">
        <v>-612.99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1900000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1900000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1326396.78</v>
      </c>
      <c r="D62" s="24">
        <f t="shared" ref="D62:E62" si="0">SUM(D63:D70)</f>
        <v>35801.760000000002</v>
      </c>
      <c r="E62" s="24">
        <f t="shared" si="0"/>
        <v>219096.91</v>
      </c>
    </row>
    <row r="63" spans="1:9" x14ac:dyDescent="0.2">
      <c r="A63" s="22">
        <v>1241</v>
      </c>
      <c r="B63" s="20" t="s">
        <v>237</v>
      </c>
      <c r="C63" s="24">
        <v>546024.41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150067.82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2899.05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616978.5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35801.760000000002</v>
      </c>
      <c r="E67" s="24">
        <v>219096.91</v>
      </c>
    </row>
    <row r="68" spans="1:9" x14ac:dyDescent="0.2">
      <c r="A68" s="22">
        <v>1246</v>
      </c>
      <c r="B68" s="20" t="s">
        <v>242</v>
      </c>
      <c r="C68" s="24">
        <v>10427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140162.35</v>
      </c>
      <c r="D110" s="24">
        <f>SUM(D111:D119)</f>
        <v>140162.35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-687783.13</v>
      </c>
      <c r="D111" s="24">
        <f>C111</f>
        <v>-687783.13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-12408.77</v>
      </c>
      <c r="D112" s="24">
        <f t="shared" ref="D112:D119" si="1">C112</f>
        <v>-12408.77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784268.91</v>
      </c>
      <c r="D117" s="24">
        <f t="shared" si="1"/>
        <v>784268.91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56085.34</v>
      </c>
      <c r="D119" s="24">
        <f t="shared" si="1"/>
        <v>56085.34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147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587</v>
      </c>
    </row>
    <row r="10" spans="1:2" ht="15" customHeight="1" x14ac:dyDescent="0.2">
      <c r="A10" s="96"/>
      <c r="B10" s="95" t="s">
        <v>588</v>
      </c>
    </row>
    <row r="11" spans="1:2" ht="15" customHeight="1" x14ac:dyDescent="0.2">
      <c r="A11" s="96"/>
      <c r="B11" s="95" t="s">
        <v>125</v>
      </c>
    </row>
    <row r="12" spans="1:2" ht="15" customHeight="1" x14ac:dyDescent="0.2">
      <c r="A12" s="96"/>
      <c r="B12" s="95" t="s">
        <v>124</v>
      </c>
    </row>
    <row r="13" spans="1:2" ht="15" customHeight="1" x14ac:dyDescent="0.2">
      <c r="A13" s="96"/>
      <c r="B13" s="95" t="s">
        <v>126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135</v>
      </c>
    </row>
    <row r="20" spans="1:2" x14ac:dyDescent="0.2">
      <c r="A20" s="96"/>
    </row>
    <row r="21" spans="1:2" ht="15" customHeight="1" x14ac:dyDescent="0.2">
      <c r="A21" s="94" t="s">
        <v>131</v>
      </c>
      <c r="B21" s="1" t="s">
        <v>186</v>
      </c>
    </row>
    <row r="22" spans="1:2" ht="15" customHeight="1" x14ac:dyDescent="0.2">
      <c r="A22" s="96"/>
      <c r="B22" s="100" t="s">
        <v>187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127</v>
      </c>
    </row>
    <row r="26" spans="1:2" ht="15" customHeight="1" x14ac:dyDescent="0.2">
      <c r="A26" s="96"/>
      <c r="B26" s="99" t="s">
        <v>128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134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129</v>
      </c>
    </row>
    <row r="37" spans="1:2" ht="15" customHeight="1" x14ac:dyDescent="0.2">
      <c r="A37" s="96"/>
      <c r="B37" s="95" t="s">
        <v>136</v>
      </c>
    </row>
    <row r="38" spans="1:2" ht="15" customHeight="1" x14ac:dyDescent="0.2">
      <c r="A38" s="96"/>
      <c r="B38" s="102" t="s">
        <v>189</v>
      </c>
    </row>
    <row r="39" spans="1:2" ht="15" customHeight="1" x14ac:dyDescent="0.2">
      <c r="A39" s="96"/>
      <c r="B39" s="95" t="s">
        <v>190</v>
      </c>
    </row>
    <row r="40" spans="1:2" ht="15" customHeight="1" x14ac:dyDescent="0.2">
      <c r="A40" s="96"/>
      <c r="B40" s="95" t="s">
        <v>132</v>
      </c>
    </row>
    <row r="41" spans="1:2" ht="15" customHeight="1" x14ac:dyDescent="0.2">
      <c r="A41" s="96"/>
      <c r="B41" s="95" t="s">
        <v>133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137</v>
      </c>
    </row>
    <row r="44" spans="1:2" ht="15" customHeight="1" x14ac:dyDescent="0.2">
      <c r="A44" s="96"/>
      <c r="B44" s="95" t="s">
        <v>140</v>
      </c>
    </row>
    <row r="45" spans="1:2" ht="15" customHeight="1" x14ac:dyDescent="0.2">
      <c r="A45" s="96"/>
      <c r="B45" s="102" t="s">
        <v>191</v>
      </c>
    </row>
    <row r="46" spans="1:2" ht="15" customHeight="1" x14ac:dyDescent="0.2">
      <c r="A46" s="96"/>
      <c r="B46" s="95" t="s">
        <v>192</v>
      </c>
    </row>
    <row r="47" spans="1:2" ht="15" customHeight="1" x14ac:dyDescent="0.2">
      <c r="A47" s="96"/>
      <c r="B47" s="95" t="s">
        <v>139</v>
      </c>
    </row>
    <row r="48" spans="1:2" ht="15" customHeight="1" x14ac:dyDescent="0.2">
      <c r="A48" s="96"/>
      <c r="B48" s="95" t="s">
        <v>138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168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176"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662</v>
      </c>
      <c r="B1" s="153"/>
      <c r="C1" s="153"/>
      <c r="D1" s="14" t="s">
        <v>605</v>
      </c>
      <c r="E1" s="25">
        <v>2023</v>
      </c>
    </row>
    <row r="2" spans="1:5" s="16" customFormat="1" ht="18.95" customHeight="1" x14ac:dyDescent="0.25">
      <c r="A2" s="153" t="s">
        <v>610</v>
      </c>
      <c r="B2" s="153"/>
      <c r="C2" s="153"/>
      <c r="D2" s="14" t="s">
        <v>606</v>
      </c>
      <c r="E2" s="25" t="s">
        <v>608</v>
      </c>
    </row>
    <row r="3" spans="1:5" s="16" customFormat="1" ht="18.95" customHeight="1" x14ac:dyDescent="0.25">
      <c r="A3" s="153" t="s">
        <v>663</v>
      </c>
      <c r="B3" s="153"/>
      <c r="C3" s="153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45" t="s">
        <v>567</v>
      </c>
      <c r="B6" s="45"/>
      <c r="C6" s="45"/>
      <c r="D6" s="45"/>
      <c r="E6" s="45"/>
    </row>
    <row r="7" spans="1:5" x14ac:dyDescent="0.2">
      <c r="A7" s="46" t="s">
        <v>144</v>
      </c>
      <c r="B7" s="46" t="s">
        <v>141</v>
      </c>
      <c r="C7" s="46" t="s">
        <v>142</v>
      </c>
      <c r="D7" s="46" t="s">
        <v>303</v>
      </c>
      <c r="E7" s="46"/>
    </row>
    <row r="8" spans="1:5" x14ac:dyDescent="0.2">
      <c r="A8" s="48">
        <v>4100</v>
      </c>
      <c r="B8" s="49" t="s">
        <v>304</v>
      </c>
      <c r="C8" s="52">
        <f>SUM(C9+C19+C25+C28+C34+C37+C46)</f>
        <v>1401508.5</v>
      </c>
      <c r="D8" s="87"/>
      <c r="E8" s="47"/>
    </row>
    <row r="9" spans="1:5" x14ac:dyDescent="0.2">
      <c r="A9" s="48">
        <v>4110</v>
      </c>
      <c r="B9" s="49" t="s">
        <v>305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306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307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308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309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310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311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312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490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313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314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315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491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316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317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318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319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320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492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321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322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323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324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493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325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494</v>
      </c>
      <c r="C34" s="52">
        <f>SUM(C35:C36)</f>
        <v>0</v>
      </c>
      <c r="D34" s="87"/>
      <c r="E34" s="47"/>
    </row>
    <row r="35" spans="1:5" x14ac:dyDescent="0.2">
      <c r="A35" s="48">
        <v>4151</v>
      </c>
      <c r="B35" s="49" t="s">
        <v>494</v>
      </c>
      <c r="C35" s="52">
        <v>0</v>
      </c>
      <c r="D35" s="87"/>
      <c r="E35" s="47"/>
    </row>
    <row r="36" spans="1:5" ht="22.5" x14ac:dyDescent="0.2">
      <c r="A36" s="48">
        <v>4154</v>
      </c>
      <c r="B36" s="50" t="s">
        <v>495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496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326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327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328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329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330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497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331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332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600</v>
      </c>
      <c r="C46" s="52">
        <f>SUM(C47:C54)</f>
        <v>1401508.5</v>
      </c>
      <c r="D46" s="87"/>
      <c r="E46" s="47"/>
    </row>
    <row r="47" spans="1:5" x14ac:dyDescent="0.2">
      <c r="A47" s="48">
        <v>4171</v>
      </c>
      <c r="B47" s="49" t="s">
        <v>498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499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500</v>
      </c>
      <c r="C49" s="52">
        <v>1401508.5</v>
      </c>
      <c r="D49" s="87"/>
      <c r="E49" s="47"/>
    </row>
    <row r="50" spans="1:5" ht="22.5" x14ac:dyDescent="0.2">
      <c r="A50" s="48">
        <v>4174</v>
      </c>
      <c r="B50" s="50" t="s">
        <v>501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502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503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504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505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566</v>
      </c>
      <c r="B56" s="45"/>
      <c r="C56" s="45"/>
      <c r="D56" s="45"/>
      <c r="E56" s="45"/>
    </row>
    <row r="57" spans="1:5" x14ac:dyDescent="0.2">
      <c r="A57" s="46" t="s">
        <v>144</v>
      </c>
      <c r="B57" s="46" t="s">
        <v>141</v>
      </c>
      <c r="C57" s="46" t="s">
        <v>142</v>
      </c>
      <c r="D57" s="46" t="s">
        <v>303</v>
      </c>
      <c r="E57" s="46"/>
    </row>
    <row r="58" spans="1:5" ht="33.75" x14ac:dyDescent="0.2">
      <c r="A58" s="48">
        <v>4200</v>
      </c>
      <c r="B58" s="50" t="s">
        <v>506</v>
      </c>
      <c r="C58" s="52">
        <f>+C59+C65</f>
        <v>7197706.0599999996</v>
      </c>
      <c r="D58" s="87"/>
      <c r="E58" s="47"/>
    </row>
    <row r="59" spans="1:5" ht="22.5" x14ac:dyDescent="0.2">
      <c r="A59" s="48">
        <v>4210</v>
      </c>
      <c r="B59" s="50" t="s">
        <v>507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333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334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335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508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509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336</v>
      </c>
      <c r="C65" s="52">
        <f>SUM(C66:C69)</f>
        <v>7197706.0599999996</v>
      </c>
      <c r="D65" s="87"/>
      <c r="E65" s="47"/>
    </row>
    <row r="66" spans="1:5" x14ac:dyDescent="0.2">
      <c r="A66" s="48">
        <v>4221</v>
      </c>
      <c r="B66" s="49" t="s">
        <v>337</v>
      </c>
      <c r="C66" s="52">
        <v>7197706.0599999996</v>
      </c>
      <c r="D66" s="87"/>
      <c r="E66" s="47"/>
    </row>
    <row r="67" spans="1:5" x14ac:dyDescent="0.2">
      <c r="A67" s="48">
        <v>4223</v>
      </c>
      <c r="B67" s="49" t="s">
        <v>338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340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510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574</v>
      </c>
      <c r="B71" s="45"/>
      <c r="C71" s="45"/>
      <c r="D71" s="45"/>
      <c r="E71" s="45"/>
    </row>
    <row r="72" spans="1:5" x14ac:dyDescent="0.2">
      <c r="A72" s="46" t="s">
        <v>144</v>
      </c>
      <c r="B72" s="46" t="s">
        <v>141</v>
      </c>
      <c r="C72" s="46" t="s">
        <v>142</v>
      </c>
      <c r="D72" s="46" t="s">
        <v>145</v>
      </c>
      <c r="E72" s="46" t="s">
        <v>205</v>
      </c>
    </row>
    <row r="73" spans="1:5" x14ac:dyDescent="0.2">
      <c r="A73" s="51">
        <v>4300</v>
      </c>
      <c r="B73" s="49" t="s">
        <v>341</v>
      </c>
      <c r="C73" s="52">
        <f>C74+C77+C83+C85+C87</f>
        <v>0</v>
      </c>
      <c r="D73" s="49"/>
      <c r="E73" s="49"/>
    </row>
    <row r="74" spans="1:5" x14ac:dyDescent="0.2">
      <c r="A74" s="51">
        <v>4310</v>
      </c>
      <c r="B74" s="49" t="s">
        <v>342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511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343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344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345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346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347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348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349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350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350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351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351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352</v>
      </c>
      <c r="C87" s="52">
        <f>SUM(C88:C94)</f>
        <v>0</v>
      </c>
      <c r="D87" s="49"/>
      <c r="E87" s="49"/>
    </row>
    <row r="88" spans="1:5" x14ac:dyDescent="0.2">
      <c r="A88" s="51">
        <v>4392</v>
      </c>
      <c r="B88" s="49" t="s">
        <v>353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512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354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355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356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513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352</v>
      </c>
      <c r="C94" s="52">
        <v>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568</v>
      </c>
      <c r="B96" s="45"/>
      <c r="C96" s="45"/>
      <c r="D96" s="45"/>
      <c r="E96" s="45"/>
    </row>
    <row r="97" spans="1:5" x14ac:dyDescent="0.2">
      <c r="A97" s="46" t="s">
        <v>144</v>
      </c>
      <c r="B97" s="46" t="s">
        <v>141</v>
      </c>
      <c r="C97" s="46" t="s">
        <v>142</v>
      </c>
      <c r="D97" s="46" t="s">
        <v>357</v>
      </c>
      <c r="E97" s="46" t="s">
        <v>205</v>
      </c>
    </row>
    <row r="98" spans="1:5" x14ac:dyDescent="0.2">
      <c r="A98" s="51">
        <v>5000</v>
      </c>
      <c r="B98" s="49" t="s">
        <v>358</v>
      </c>
      <c r="C98" s="52">
        <f>C99+C127+C160+C170+C185+C214</f>
        <v>8276579.6800000006</v>
      </c>
      <c r="D98" s="53">
        <v>1</v>
      </c>
      <c r="E98" s="49"/>
    </row>
    <row r="99" spans="1:5" x14ac:dyDescent="0.2">
      <c r="A99" s="51">
        <v>5100</v>
      </c>
      <c r="B99" s="49" t="s">
        <v>359</v>
      </c>
      <c r="C99" s="52">
        <f>C100+C107+C117</f>
        <v>6734433.0200000005</v>
      </c>
      <c r="D99" s="53">
        <f>C99/$C$98</f>
        <v>0.8136734352082019</v>
      </c>
      <c r="E99" s="49"/>
    </row>
    <row r="100" spans="1:5" x14ac:dyDescent="0.2">
      <c r="A100" s="51">
        <v>5110</v>
      </c>
      <c r="B100" s="49" t="s">
        <v>360</v>
      </c>
      <c r="C100" s="52">
        <f>SUM(C101:C106)</f>
        <v>5097138.66</v>
      </c>
      <c r="D100" s="53">
        <f t="shared" ref="D100:D163" si="0">C100/$C$98</f>
        <v>0.61585085350135838</v>
      </c>
      <c r="E100" s="49"/>
    </row>
    <row r="101" spans="1:5" x14ac:dyDescent="0.2">
      <c r="A101" s="51">
        <v>5111</v>
      </c>
      <c r="B101" s="49" t="s">
        <v>361</v>
      </c>
      <c r="C101" s="52">
        <v>4452623.83</v>
      </c>
      <c r="D101" s="53">
        <f t="shared" si="0"/>
        <v>0.53797873060529755</v>
      </c>
      <c r="E101" s="49"/>
    </row>
    <row r="102" spans="1:5" x14ac:dyDescent="0.2">
      <c r="A102" s="51">
        <v>5112</v>
      </c>
      <c r="B102" s="49" t="s">
        <v>362</v>
      </c>
      <c r="C102" s="52">
        <v>0</v>
      </c>
      <c r="D102" s="53">
        <f t="shared" si="0"/>
        <v>0</v>
      </c>
      <c r="E102" s="49"/>
    </row>
    <row r="103" spans="1:5" x14ac:dyDescent="0.2">
      <c r="A103" s="51">
        <v>5113</v>
      </c>
      <c r="B103" s="49" t="s">
        <v>363</v>
      </c>
      <c r="C103" s="52">
        <v>349173.42</v>
      </c>
      <c r="D103" s="53">
        <f t="shared" si="0"/>
        <v>4.2188130060991563E-2</v>
      </c>
      <c r="E103" s="49"/>
    </row>
    <row r="104" spans="1:5" x14ac:dyDescent="0.2">
      <c r="A104" s="51">
        <v>5114</v>
      </c>
      <c r="B104" s="49" t="s">
        <v>364</v>
      </c>
      <c r="C104" s="52">
        <v>0</v>
      </c>
      <c r="D104" s="53">
        <f t="shared" si="0"/>
        <v>0</v>
      </c>
      <c r="E104" s="49"/>
    </row>
    <row r="105" spans="1:5" x14ac:dyDescent="0.2">
      <c r="A105" s="51">
        <v>5115</v>
      </c>
      <c r="B105" s="49" t="s">
        <v>365</v>
      </c>
      <c r="C105" s="52">
        <v>51155.57</v>
      </c>
      <c r="D105" s="53">
        <f t="shared" si="0"/>
        <v>6.1807620995439983E-3</v>
      </c>
      <c r="E105" s="49"/>
    </row>
    <row r="106" spans="1:5" x14ac:dyDescent="0.2">
      <c r="A106" s="51">
        <v>5116</v>
      </c>
      <c r="B106" s="49" t="s">
        <v>366</v>
      </c>
      <c r="C106" s="52">
        <v>244185.84</v>
      </c>
      <c r="D106" s="53">
        <f t="shared" si="0"/>
        <v>2.9503230735525278E-2</v>
      </c>
      <c r="E106" s="49"/>
    </row>
    <row r="107" spans="1:5" x14ac:dyDescent="0.2">
      <c r="A107" s="51">
        <v>5120</v>
      </c>
      <c r="B107" s="49" t="s">
        <v>367</v>
      </c>
      <c r="C107" s="52">
        <f>SUM(C108:C116)</f>
        <v>858090.73999999987</v>
      </c>
      <c r="D107" s="53">
        <f t="shared" si="0"/>
        <v>0.1036769744479763</v>
      </c>
      <c r="E107" s="49"/>
    </row>
    <row r="108" spans="1:5" x14ac:dyDescent="0.2">
      <c r="A108" s="51">
        <v>5121</v>
      </c>
      <c r="B108" s="49" t="s">
        <v>368</v>
      </c>
      <c r="C108" s="52">
        <v>222346.46</v>
      </c>
      <c r="D108" s="53">
        <f t="shared" si="0"/>
        <v>2.6864534457064514E-2</v>
      </c>
      <c r="E108" s="49"/>
    </row>
    <row r="109" spans="1:5" x14ac:dyDescent="0.2">
      <c r="A109" s="51">
        <v>5122</v>
      </c>
      <c r="B109" s="49" t="s">
        <v>369</v>
      </c>
      <c r="C109" s="52">
        <v>198027.38</v>
      </c>
      <c r="D109" s="53">
        <f t="shared" si="0"/>
        <v>2.3926233741037334E-2</v>
      </c>
      <c r="E109" s="49"/>
    </row>
    <row r="110" spans="1:5" x14ac:dyDescent="0.2">
      <c r="A110" s="51">
        <v>5123</v>
      </c>
      <c r="B110" s="49" t="s">
        <v>370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371</v>
      </c>
      <c r="C111" s="52">
        <v>19194.47</v>
      </c>
      <c r="D111" s="53">
        <f t="shared" si="0"/>
        <v>2.3191306967517769E-3</v>
      </c>
      <c r="E111" s="49"/>
    </row>
    <row r="112" spans="1:5" x14ac:dyDescent="0.2">
      <c r="A112" s="51">
        <v>5125</v>
      </c>
      <c r="B112" s="49" t="s">
        <v>372</v>
      </c>
      <c r="C112" s="52">
        <v>0</v>
      </c>
      <c r="D112" s="53">
        <f t="shared" si="0"/>
        <v>0</v>
      </c>
      <c r="E112" s="49"/>
    </row>
    <row r="113" spans="1:5" x14ac:dyDescent="0.2">
      <c r="A113" s="51">
        <v>5126</v>
      </c>
      <c r="B113" s="49" t="s">
        <v>373</v>
      </c>
      <c r="C113" s="52">
        <v>394216.49</v>
      </c>
      <c r="D113" s="53">
        <f t="shared" si="0"/>
        <v>4.7630362449431522E-2</v>
      </c>
      <c r="E113" s="49"/>
    </row>
    <row r="114" spans="1:5" x14ac:dyDescent="0.2">
      <c r="A114" s="51">
        <v>5127</v>
      </c>
      <c r="B114" s="49" t="s">
        <v>374</v>
      </c>
      <c r="C114" s="52">
        <v>19317.939999999999</v>
      </c>
      <c r="D114" s="53">
        <f t="shared" si="0"/>
        <v>2.3340486948589369E-3</v>
      </c>
      <c r="E114" s="49"/>
    </row>
    <row r="115" spans="1:5" x14ac:dyDescent="0.2">
      <c r="A115" s="51">
        <v>5128</v>
      </c>
      <c r="B115" s="49" t="s">
        <v>375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376</v>
      </c>
      <c r="C116" s="52">
        <v>4988</v>
      </c>
      <c r="D116" s="53">
        <f t="shared" si="0"/>
        <v>6.0266440883222419E-4</v>
      </c>
      <c r="E116" s="49"/>
    </row>
    <row r="117" spans="1:5" x14ac:dyDescent="0.2">
      <c r="A117" s="51">
        <v>5130</v>
      </c>
      <c r="B117" s="49" t="s">
        <v>377</v>
      </c>
      <c r="C117" s="52">
        <f>SUM(C118:C126)</f>
        <v>779203.62</v>
      </c>
      <c r="D117" s="53">
        <f t="shared" si="0"/>
        <v>9.4145607258867101E-2</v>
      </c>
      <c r="E117" s="49"/>
    </row>
    <row r="118" spans="1:5" x14ac:dyDescent="0.2">
      <c r="A118" s="51">
        <v>5131</v>
      </c>
      <c r="B118" s="49" t="s">
        <v>378</v>
      </c>
      <c r="C118" s="52">
        <v>111326.77</v>
      </c>
      <c r="D118" s="53">
        <f t="shared" si="0"/>
        <v>1.345081836993805E-2</v>
      </c>
      <c r="E118" s="49"/>
    </row>
    <row r="119" spans="1:5" x14ac:dyDescent="0.2">
      <c r="A119" s="51">
        <v>5132</v>
      </c>
      <c r="B119" s="49" t="s">
        <v>379</v>
      </c>
      <c r="C119" s="52">
        <v>80884.19</v>
      </c>
      <c r="D119" s="53">
        <f t="shared" si="0"/>
        <v>9.7726588913839823E-3</v>
      </c>
      <c r="E119" s="49"/>
    </row>
    <row r="120" spans="1:5" x14ac:dyDescent="0.2">
      <c r="A120" s="51">
        <v>5133</v>
      </c>
      <c r="B120" s="49" t="s">
        <v>380</v>
      </c>
      <c r="C120" s="52">
        <v>21955.8</v>
      </c>
      <c r="D120" s="53">
        <f t="shared" si="0"/>
        <v>2.6527624754287388E-3</v>
      </c>
      <c r="E120" s="49"/>
    </row>
    <row r="121" spans="1:5" x14ac:dyDescent="0.2">
      <c r="A121" s="51">
        <v>5134</v>
      </c>
      <c r="B121" s="49" t="s">
        <v>381</v>
      </c>
      <c r="C121" s="52">
        <v>17226</v>
      </c>
      <c r="D121" s="53">
        <f t="shared" si="0"/>
        <v>2.0812945281764024E-3</v>
      </c>
      <c r="E121" s="49"/>
    </row>
    <row r="122" spans="1:5" x14ac:dyDescent="0.2">
      <c r="A122" s="51">
        <v>5135</v>
      </c>
      <c r="B122" s="49" t="s">
        <v>382</v>
      </c>
      <c r="C122" s="52">
        <v>79704.160000000003</v>
      </c>
      <c r="D122" s="53">
        <f t="shared" si="0"/>
        <v>9.6300842958839238E-3</v>
      </c>
      <c r="E122" s="49"/>
    </row>
    <row r="123" spans="1:5" x14ac:dyDescent="0.2">
      <c r="A123" s="51">
        <v>5136</v>
      </c>
      <c r="B123" s="49" t="s">
        <v>383</v>
      </c>
      <c r="C123" s="52">
        <v>0</v>
      </c>
      <c r="D123" s="53">
        <f t="shared" si="0"/>
        <v>0</v>
      </c>
      <c r="E123" s="49"/>
    </row>
    <row r="124" spans="1:5" x14ac:dyDescent="0.2">
      <c r="A124" s="51">
        <v>5137</v>
      </c>
      <c r="B124" s="49" t="s">
        <v>384</v>
      </c>
      <c r="C124" s="52">
        <v>29466.52</v>
      </c>
      <c r="D124" s="53">
        <f t="shared" si="0"/>
        <v>3.5602291211192685E-3</v>
      </c>
      <c r="E124" s="49"/>
    </row>
    <row r="125" spans="1:5" x14ac:dyDescent="0.2">
      <c r="A125" s="51">
        <v>5138</v>
      </c>
      <c r="B125" s="49" t="s">
        <v>385</v>
      </c>
      <c r="C125" s="52">
        <v>224062.1</v>
      </c>
      <c r="D125" s="53">
        <f t="shared" si="0"/>
        <v>2.7071822982800062E-2</v>
      </c>
      <c r="E125" s="49"/>
    </row>
    <row r="126" spans="1:5" x14ac:dyDescent="0.2">
      <c r="A126" s="51">
        <v>5139</v>
      </c>
      <c r="B126" s="49" t="s">
        <v>386</v>
      </c>
      <c r="C126" s="52">
        <v>214578.08</v>
      </c>
      <c r="D126" s="53">
        <f t="shared" si="0"/>
        <v>2.5925936594136671E-2</v>
      </c>
      <c r="E126" s="49"/>
    </row>
    <row r="127" spans="1:5" x14ac:dyDescent="0.2">
      <c r="A127" s="51">
        <v>5200</v>
      </c>
      <c r="B127" s="49" t="s">
        <v>387</v>
      </c>
      <c r="C127" s="52">
        <f>C128+C131+C134+C137+C142+C146+C149+C151+C157</f>
        <v>1443011.57</v>
      </c>
      <c r="D127" s="53">
        <f t="shared" si="0"/>
        <v>0.17434878002648552</v>
      </c>
      <c r="E127" s="49"/>
    </row>
    <row r="128" spans="1:5" x14ac:dyDescent="0.2">
      <c r="A128" s="51">
        <v>5210</v>
      </c>
      <c r="B128" s="49" t="s">
        <v>388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389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390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391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392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393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338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394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395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339</v>
      </c>
      <c r="C137" s="52">
        <f>SUM(C138:C141)</f>
        <v>772453.26</v>
      </c>
      <c r="D137" s="53">
        <f t="shared" si="0"/>
        <v>9.3330009480437931E-2</v>
      </c>
      <c r="E137" s="49"/>
    </row>
    <row r="138" spans="1:5" x14ac:dyDescent="0.2">
      <c r="A138" s="51">
        <v>5241</v>
      </c>
      <c r="B138" s="49" t="s">
        <v>396</v>
      </c>
      <c r="C138" s="52">
        <v>772453.26</v>
      </c>
      <c r="D138" s="53">
        <f t="shared" si="0"/>
        <v>9.3330009480437931E-2</v>
      </c>
      <c r="E138" s="49"/>
    </row>
    <row r="139" spans="1:5" x14ac:dyDescent="0.2">
      <c r="A139" s="51">
        <v>5242</v>
      </c>
      <c r="B139" s="49" t="s">
        <v>397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398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399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340</v>
      </c>
      <c r="C142" s="52">
        <f>SUM(C143:C145)</f>
        <v>670558.31000000006</v>
      </c>
      <c r="D142" s="53">
        <f t="shared" si="0"/>
        <v>8.1018770546047586E-2</v>
      </c>
      <c r="E142" s="49"/>
    </row>
    <row r="143" spans="1:5" x14ac:dyDescent="0.2">
      <c r="A143" s="51">
        <v>5251</v>
      </c>
      <c r="B143" s="49" t="s">
        <v>400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401</v>
      </c>
      <c r="C144" s="52">
        <v>670558.31000000006</v>
      </c>
      <c r="D144" s="53">
        <f t="shared" si="0"/>
        <v>8.1018770546047586E-2</v>
      </c>
      <c r="E144" s="49"/>
    </row>
    <row r="145" spans="1:5" x14ac:dyDescent="0.2">
      <c r="A145" s="51">
        <v>5259</v>
      </c>
      <c r="B145" s="49" t="s">
        <v>402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403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404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405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406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407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408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409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410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411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412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413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414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415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416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417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333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418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419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334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420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421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335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422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423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424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425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426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427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428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429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430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431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432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433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434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434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435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436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437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438</v>
      </c>
      <c r="C185" s="52">
        <f>C186+C195+C198+C204</f>
        <v>99135.09</v>
      </c>
      <c r="D185" s="53">
        <f t="shared" si="1"/>
        <v>1.1977784765312619E-2</v>
      </c>
      <c r="E185" s="49"/>
    </row>
    <row r="186" spans="1:5" x14ac:dyDescent="0.2">
      <c r="A186" s="51">
        <v>5510</v>
      </c>
      <c r="B186" s="49" t="s">
        <v>439</v>
      </c>
      <c r="C186" s="52">
        <f>SUM(C187:C194)</f>
        <v>99135.09</v>
      </c>
      <c r="D186" s="53">
        <f t="shared" si="1"/>
        <v>1.1977784765312619E-2</v>
      </c>
      <c r="E186" s="49"/>
    </row>
    <row r="187" spans="1:5" x14ac:dyDescent="0.2">
      <c r="A187" s="51">
        <v>5511</v>
      </c>
      <c r="B187" s="49" t="s">
        <v>440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441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442</v>
      </c>
      <c r="C189" s="52">
        <v>63333.33</v>
      </c>
      <c r="D189" s="53">
        <f t="shared" si="1"/>
        <v>7.6521138500052471E-3</v>
      </c>
      <c r="E189" s="49"/>
    </row>
    <row r="190" spans="1:5" x14ac:dyDescent="0.2">
      <c r="A190" s="51">
        <v>5514</v>
      </c>
      <c r="B190" s="49" t="s">
        <v>443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444</v>
      </c>
      <c r="C191" s="52">
        <v>35801.760000000002</v>
      </c>
      <c r="D191" s="53">
        <f t="shared" si="1"/>
        <v>4.3256709153073726E-3</v>
      </c>
      <c r="E191" s="49"/>
    </row>
    <row r="192" spans="1:5" x14ac:dyDescent="0.2">
      <c r="A192" s="51">
        <v>5516</v>
      </c>
      <c r="B192" s="49" t="s">
        <v>445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446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447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448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449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450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451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452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453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454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455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456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457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514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355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461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515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462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463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464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188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569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146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570</v>
      </c>
      <c r="B9" s="97" t="s">
        <v>148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572</v>
      </c>
      <c r="B12" s="97" t="s">
        <v>148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573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662</v>
      </c>
      <c r="B1" s="156"/>
      <c r="C1" s="156"/>
      <c r="D1" s="27" t="s">
        <v>605</v>
      </c>
      <c r="E1" s="28">
        <v>2023</v>
      </c>
    </row>
    <row r="2" spans="1:5" ht="18.95" customHeight="1" x14ac:dyDescent="0.2">
      <c r="A2" s="156" t="s">
        <v>611</v>
      </c>
      <c r="B2" s="156"/>
      <c r="C2" s="156"/>
      <c r="D2" s="27" t="s">
        <v>606</v>
      </c>
      <c r="E2" s="28" t="s">
        <v>608</v>
      </c>
    </row>
    <row r="3" spans="1:5" ht="18.95" customHeight="1" x14ac:dyDescent="0.2">
      <c r="A3" s="156" t="s">
        <v>663</v>
      </c>
      <c r="B3" s="156"/>
      <c r="C3" s="156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1900000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322634.88</v>
      </c>
    </row>
    <row r="15" spans="1:5" x14ac:dyDescent="0.2">
      <c r="A15" s="33">
        <v>3220</v>
      </c>
      <c r="B15" s="29" t="s">
        <v>469</v>
      </c>
      <c r="C15" s="34">
        <v>1782720.92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173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topLeftCell="A43"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662</v>
      </c>
      <c r="B1" s="156"/>
      <c r="C1" s="156"/>
      <c r="D1" s="27" t="s">
        <v>605</v>
      </c>
      <c r="E1" s="28">
        <v>2023</v>
      </c>
    </row>
    <row r="2" spans="1:5" s="35" customFormat="1" ht="18.95" customHeight="1" x14ac:dyDescent="0.25">
      <c r="A2" s="156" t="s">
        <v>612</v>
      </c>
      <c r="B2" s="156"/>
      <c r="C2" s="156"/>
      <c r="D2" s="27" t="s">
        <v>606</v>
      </c>
      <c r="E2" s="28" t="s">
        <v>608</v>
      </c>
    </row>
    <row r="3" spans="1:5" s="35" customFormat="1" ht="18.95" customHeight="1" x14ac:dyDescent="0.25">
      <c r="A3" s="156" t="s">
        <v>663</v>
      </c>
      <c r="B3" s="156"/>
      <c r="C3" s="156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138471.38</v>
      </c>
      <c r="D9" s="34">
        <v>0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345544.18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627</v>
      </c>
      <c r="C15" s="123">
        <f>SUM(C8:C14)</f>
        <v>138471.38</v>
      </c>
      <c r="D15" s="123">
        <f>SUM(D8:D14)</f>
        <v>345544.18</v>
      </c>
    </row>
    <row r="18" spans="1:4" x14ac:dyDescent="0.2">
      <c r="A18" s="31" t="s">
        <v>176</v>
      </c>
      <c r="B18" s="31"/>
      <c r="C18" s="31"/>
      <c r="D18" s="31"/>
    </row>
    <row r="19" spans="1:4" x14ac:dyDescent="0.2">
      <c r="A19" s="32" t="s">
        <v>144</v>
      </c>
      <c r="B19" s="32" t="s">
        <v>649</v>
      </c>
      <c r="C19" s="131" t="s">
        <v>648</v>
      </c>
      <c r="D19" s="131" t="s">
        <v>179</v>
      </c>
    </row>
    <row r="20" spans="1:4" x14ac:dyDescent="0.2">
      <c r="A20" s="41">
        <v>1230</v>
      </c>
      <c r="B20" s="42" t="s">
        <v>228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229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230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231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232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233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234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235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236</v>
      </c>
      <c r="C28" s="123">
        <f>SUM(C29:C36)</f>
        <v>6090</v>
      </c>
      <c r="D28" s="123">
        <f>SUM(D29:D36)</f>
        <v>6090</v>
      </c>
    </row>
    <row r="29" spans="1:4" x14ac:dyDescent="0.2">
      <c r="A29" s="33">
        <v>1241</v>
      </c>
      <c r="B29" s="29" t="s">
        <v>237</v>
      </c>
      <c r="C29" s="34">
        <v>6090</v>
      </c>
      <c r="D29" s="34">
        <v>6090</v>
      </c>
    </row>
    <row r="30" spans="1:4" x14ac:dyDescent="0.2">
      <c r="A30" s="33">
        <v>1242</v>
      </c>
      <c r="B30" s="29" t="s">
        <v>238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239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240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241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242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246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247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34">
        <v>0</v>
      </c>
    </row>
    <row r="43" spans="1:5" x14ac:dyDescent="0.2">
      <c r="B43" s="124" t="s">
        <v>628</v>
      </c>
      <c r="C43" s="123">
        <f>C20+C28+C37</f>
        <v>6090</v>
      </c>
      <c r="D43" s="123">
        <f>D20+D28+D37</f>
        <v>6090</v>
      </c>
    </row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629</v>
      </c>
      <c r="C47" s="123">
        <v>322634.88</v>
      </c>
      <c r="D47" s="123">
        <v>0</v>
      </c>
    </row>
    <row r="48" spans="1:5" x14ac:dyDescent="0.2">
      <c r="A48" s="33"/>
      <c r="B48" s="124" t="s">
        <v>617</v>
      </c>
      <c r="C48" s="123">
        <f>C51+C63+C91+C94+C49</f>
        <v>99135.09</v>
      </c>
      <c r="D48" s="123">
        <f>D51+D63+D91+D94+D49</f>
        <v>103759.93</v>
      </c>
    </row>
    <row r="49" spans="1:4" x14ac:dyDescent="0.2">
      <c r="A49" s="140">
        <v>5100</v>
      </c>
      <c r="B49" s="141" t="s">
        <v>359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650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424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618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426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619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429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620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432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621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621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622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436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437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438</v>
      </c>
      <c r="C63" s="123">
        <f>C64+C73+C76+C82</f>
        <v>99135.09</v>
      </c>
      <c r="D63" s="123">
        <f>D64+D73+D76+D82</f>
        <v>103759.93</v>
      </c>
    </row>
    <row r="64" spans="1:4" x14ac:dyDescent="0.2">
      <c r="A64" s="33">
        <v>5510</v>
      </c>
      <c r="B64" s="29" t="s">
        <v>439</v>
      </c>
      <c r="C64" s="34">
        <f>SUM(C65:C72)</f>
        <v>99135.09</v>
      </c>
      <c r="D64" s="34">
        <f>SUM(D65:D72)</f>
        <v>103759.93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63333.33</v>
      </c>
      <c r="D67" s="34">
        <v>63333.33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35801.760000000002</v>
      </c>
      <c r="D69" s="34">
        <v>40426.6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630</v>
      </c>
      <c r="C94" s="123">
        <f>SUM(C95:C99)</f>
        <v>0</v>
      </c>
      <c r="D94" s="123">
        <f>SUM(D95:D99)</f>
        <v>0</v>
      </c>
    </row>
    <row r="95" spans="1:4" x14ac:dyDescent="0.2">
      <c r="A95" s="33">
        <v>2111</v>
      </c>
      <c r="B95" s="29" t="s">
        <v>631</v>
      </c>
      <c r="C95" s="34">
        <v>0</v>
      </c>
      <c r="D95" s="34">
        <v>0</v>
      </c>
    </row>
    <row r="96" spans="1:4" x14ac:dyDescent="0.2">
      <c r="A96" s="33">
        <v>2112</v>
      </c>
      <c r="B96" s="29" t="s">
        <v>632</v>
      </c>
      <c r="C96" s="34">
        <v>0</v>
      </c>
      <c r="D96" s="34">
        <v>0</v>
      </c>
    </row>
    <row r="97" spans="1:4" x14ac:dyDescent="0.2">
      <c r="A97" s="33">
        <v>2112</v>
      </c>
      <c r="B97" s="29" t="s">
        <v>633</v>
      </c>
      <c r="C97" s="34">
        <v>0</v>
      </c>
      <c r="D97" s="34">
        <v>0</v>
      </c>
    </row>
    <row r="98" spans="1:4" x14ac:dyDescent="0.2">
      <c r="A98" s="33">
        <v>2115</v>
      </c>
      <c r="B98" s="29" t="s">
        <v>634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635</v>
      </c>
      <c r="C99" s="34">
        <v>0</v>
      </c>
      <c r="D99" s="34">
        <v>0</v>
      </c>
    </row>
    <row r="100" spans="1:4" x14ac:dyDescent="0.2">
      <c r="A100" s="33"/>
      <c r="B100" s="124" t="s">
        <v>636</v>
      </c>
      <c r="C100" s="123">
        <f>+C101</f>
        <v>0</v>
      </c>
      <c r="D100" s="123">
        <f>+D101</f>
        <v>0</v>
      </c>
    </row>
    <row r="101" spans="1:4" x14ac:dyDescent="0.2">
      <c r="A101" s="140">
        <v>3100</v>
      </c>
      <c r="B101" s="146" t="s">
        <v>651</v>
      </c>
      <c r="C101" s="147">
        <f>SUM(C102:C105)</f>
        <v>0</v>
      </c>
      <c r="D101" s="147">
        <f>SUM(D102:D105)</f>
        <v>0</v>
      </c>
    </row>
    <row r="102" spans="1:4" x14ac:dyDescent="0.2">
      <c r="A102" s="143"/>
      <c r="B102" s="148" t="s">
        <v>652</v>
      </c>
      <c r="C102" s="149">
        <v>0</v>
      </c>
      <c r="D102" s="149">
        <v>0</v>
      </c>
    </row>
    <row r="103" spans="1:4" x14ac:dyDescent="0.2">
      <c r="A103" s="143"/>
      <c r="B103" s="148" t="s">
        <v>653</v>
      </c>
      <c r="C103" s="149">
        <v>0</v>
      </c>
      <c r="D103" s="149">
        <v>0</v>
      </c>
    </row>
    <row r="104" spans="1:4" x14ac:dyDescent="0.2">
      <c r="A104" s="143"/>
      <c r="B104" s="148" t="s">
        <v>654</v>
      </c>
      <c r="C104" s="149">
        <v>0</v>
      </c>
      <c r="D104" s="149">
        <v>0</v>
      </c>
    </row>
    <row r="105" spans="1:4" x14ac:dyDescent="0.2">
      <c r="A105" s="143"/>
      <c r="B105" s="148" t="s">
        <v>655</v>
      </c>
      <c r="C105" s="149">
        <v>0</v>
      </c>
      <c r="D105" s="149">
        <v>0</v>
      </c>
    </row>
    <row r="106" spans="1:4" x14ac:dyDescent="0.2">
      <c r="A106" s="143"/>
      <c r="B106" s="150" t="s">
        <v>656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252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657</v>
      </c>
      <c r="C108" s="149">
        <v>0</v>
      </c>
      <c r="D108" s="149">
        <v>0</v>
      </c>
    </row>
    <row r="109" spans="1:4" x14ac:dyDescent="0.2">
      <c r="A109" s="143"/>
      <c r="B109" s="150" t="s">
        <v>658</v>
      </c>
      <c r="C109" s="142">
        <f>+C110+C112</f>
        <v>0</v>
      </c>
      <c r="D109" s="142">
        <f>+D110+D112</f>
        <v>0</v>
      </c>
    </row>
    <row r="110" spans="1:4" x14ac:dyDescent="0.2">
      <c r="A110" s="140">
        <v>4300</v>
      </c>
      <c r="B110" s="146" t="s">
        <v>659</v>
      </c>
      <c r="C110" s="147">
        <f>+C111</f>
        <v>0</v>
      </c>
      <c r="D110" s="151">
        <f>+D111</f>
        <v>0</v>
      </c>
    </row>
    <row r="111" spans="1:4" x14ac:dyDescent="0.2">
      <c r="A111" s="143">
        <v>4399</v>
      </c>
      <c r="B111" s="148" t="s">
        <v>352</v>
      </c>
      <c r="C111" s="149">
        <v>0</v>
      </c>
      <c r="D111" s="149">
        <v>0</v>
      </c>
    </row>
    <row r="112" spans="1:4" x14ac:dyDescent="0.2">
      <c r="A112" s="41">
        <v>1120</v>
      </c>
      <c r="B112" s="127" t="s">
        <v>637</v>
      </c>
      <c r="C112" s="123">
        <f>SUM(C113:C121)</f>
        <v>0</v>
      </c>
      <c r="D112" s="123">
        <f>SUM(D113:D121)</f>
        <v>0</v>
      </c>
    </row>
    <row r="113" spans="1:4" x14ac:dyDescent="0.2">
      <c r="A113" s="33">
        <v>1124</v>
      </c>
      <c r="B113" s="128" t="s">
        <v>638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639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640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641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642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643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644</v>
      </c>
      <c r="C119" s="34">
        <v>0</v>
      </c>
      <c r="D119" s="34">
        <v>0</v>
      </c>
    </row>
    <row r="120" spans="1:4" x14ac:dyDescent="0.2">
      <c r="A120" s="33">
        <v>1122</v>
      </c>
      <c r="B120" s="128" t="s">
        <v>645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646</v>
      </c>
      <c r="C121" s="34">
        <v>0</v>
      </c>
      <c r="D121" s="34">
        <v>0</v>
      </c>
    </row>
    <row r="122" spans="1:4" x14ac:dyDescent="0.2">
      <c r="A122" s="33"/>
      <c r="B122" s="130" t="s">
        <v>647</v>
      </c>
      <c r="C122" s="123">
        <f>C47+C48+C100-C106-C109</f>
        <v>421769.97</v>
      </c>
      <c r="D122" s="123">
        <f>D47+D48+D100-D106-D109</f>
        <v>103759.93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149</v>
      </c>
    </row>
    <row r="7" spans="1:2" ht="14.1" customHeight="1" x14ac:dyDescent="0.2">
      <c r="B7" s="95" t="s">
        <v>150</v>
      </c>
    </row>
    <row r="8" spans="1:2" ht="14.1" customHeight="1" x14ac:dyDescent="0.2"/>
    <row r="9" spans="1:2" x14ac:dyDescent="0.2">
      <c r="A9" s="105" t="s">
        <v>29</v>
      </c>
      <c r="B9" s="97" t="s">
        <v>589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193</v>
      </c>
    </row>
    <row r="12" spans="1:2" ht="15" customHeight="1" x14ac:dyDescent="0.2"/>
    <row r="13" spans="1:2" x14ac:dyDescent="0.2">
      <c r="A13" s="105" t="s">
        <v>76</v>
      </c>
      <c r="B13" s="95" t="s">
        <v>590</v>
      </c>
    </row>
    <row r="14" spans="1:2" ht="15" customHeight="1" x14ac:dyDescent="0.2">
      <c r="B14" s="95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662</v>
      </c>
      <c r="B1" s="158"/>
      <c r="C1" s="159"/>
    </row>
    <row r="2" spans="1:3" s="37" customFormat="1" ht="18" customHeight="1" x14ac:dyDescent="0.25">
      <c r="A2" s="160" t="s">
        <v>613</v>
      </c>
      <c r="B2" s="161"/>
      <c r="C2" s="162"/>
    </row>
    <row r="3" spans="1:3" s="37" customFormat="1" ht="18" customHeight="1" x14ac:dyDescent="0.25">
      <c r="A3" s="160" t="s">
        <v>663</v>
      </c>
      <c r="B3" s="161"/>
      <c r="C3" s="162"/>
    </row>
    <row r="4" spans="1:3" s="39" customFormat="1" ht="18" customHeight="1" x14ac:dyDescent="0.2">
      <c r="A4" s="163" t="s">
        <v>614</v>
      </c>
      <c r="B4" s="164"/>
      <c r="C4" s="165"/>
    </row>
    <row r="5" spans="1:3" x14ac:dyDescent="0.2">
      <c r="A5" s="54" t="s">
        <v>521</v>
      </c>
      <c r="B5" s="54"/>
      <c r="C5" s="132">
        <v>8599214.5600000005</v>
      </c>
    </row>
    <row r="6" spans="1:3" x14ac:dyDescent="0.2">
      <c r="A6" s="55"/>
      <c r="B6" s="56"/>
      <c r="C6" s="57"/>
    </row>
    <row r="7" spans="1:3" x14ac:dyDescent="0.2">
      <c r="A7" s="64" t="s">
        <v>522</v>
      </c>
      <c r="B7" s="64"/>
      <c r="C7" s="133">
        <f>SUM(C8:C13)</f>
        <v>0</v>
      </c>
    </row>
    <row r="8" spans="1:3" x14ac:dyDescent="0.2">
      <c r="A8" s="71" t="s">
        <v>523</v>
      </c>
      <c r="B8" s="70" t="s">
        <v>342</v>
      </c>
      <c r="C8" s="134">
        <v>0</v>
      </c>
    </row>
    <row r="9" spans="1:3" x14ac:dyDescent="0.2">
      <c r="A9" s="58" t="s">
        <v>524</v>
      </c>
      <c r="B9" s="59" t="s">
        <v>533</v>
      </c>
      <c r="C9" s="134">
        <v>0</v>
      </c>
    </row>
    <row r="10" spans="1:3" x14ac:dyDescent="0.2">
      <c r="A10" s="58" t="s">
        <v>525</v>
      </c>
      <c r="B10" s="59" t="s">
        <v>350</v>
      </c>
      <c r="C10" s="134">
        <v>0</v>
      </c>
    </row>
    <row r="11" spans="1:3" x14ac:dyDescent="0.2">
      <c r="A11" s="58" t="s">
        <v>526</v>
      </c>
      <c r="B11" s="59" t="s">
        <v>351</v>
      </c>
      <c r="C11" s="134">
        <v>0</v>
      </c>
    </row>
    <row r="12" spans="1:3" x14ac:dyDescent="0.2">
      <c r="A12" s="58" t="s">
        <v>527</v>
      </c>
      <c r="B12" s="59" t="s">
        <v>352</v>
      </c>
      <c r="C12" s="134">
        <v>0</v>
      </c>
    </row>
    <row r="13" spans="1:3" x14ac:dyDescent="0.2">
      <c r="A13" s="60" t="s">
        <v>528</v>
      </c>
      <c r="B13" s="61" t="s">
        <v>529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532</v>
      </c>
      <c r="C16" s="134">
        <v>0</v>
      </c>
    </row>
    <row r="17" spans="1:3" x14ac:dyDescent="0.2">
      <c r="A17" s="66">
        <v>3.2</v>
      </c>
      <c r="B17" s="59" t="s">
        <v>530</v>
      </c>
      <c r="C17" s="134">
        <v>0</v>
      </c>
    </row>
    <row r="18" spans="1:3" x14ac:dyDescent="0.2">
      <c r="A18" s="66">
        <v>3.3</v>
      </c>
      <c r="B18" s="61" t="s">
        <v>531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660</v>
      </c>
      <c r="B20" s="69"/>
      <c r="C20" s="132">
        <f>C5+C7-C15</f>
        <v>8599214.5600000005</v>
      </c>
    </row>
    <row r="22" spans="1:3" x14ac:dyDescent="0.2">
      <c r="B22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662</v>
      </c>
      <c r="B1" s="167"/>
      <c r="C1" s="168"/>
    </row>
    <row r="2" spans="1:3" s="40" customFormat="1" ht="18.95" customHeight="1" x14ac:dyDescent="0.25">
      <c r="A2" s="169" t="s">
        <v>615</v>
      </c>
      <c r="B2" s="170"/>
      <c r="C2" s="171"/>
    </row>
    <row r="3" spans="1:3" s="40" customFormat="1" ht="18.95" customHeight="1" x14ac:dyDescent="0.25">
      <c r="A3" s="169" t="s">
        <v>663</v>
      </c>
      <c r="B3" s="170"/>
      <c r="C3" s="171"/>
    </row>
    <row r="4" spans="1:3" x14ac:dyDescent="0.2">
      <c r="A4" s="163" t="s">
        <v>614</v>
      </c>
      <c r="B4" s="164"/>
      <c r="C4" s="165"/>
    </row>
    <row r="5" spans="1:3" x14ac:dyDescent="0.2">
      <c r="A5" s="79" t="s">
        <v>534</v>
      </c>
      <c r="B5" s="54"/>
      <c r="C5" s="136">
        <v>8183534.5899999999</v>
      </c>
    </row>
    <row r="6" spans="1:3" x14ac:dyDescent="0.2">
      <c r="A6" s="73"/>
      <c r="B6" s="56"/>
      <c r="C6" s="74"/>
    </row>
    <row r="7" spans="1:3" x14ac:dyDescent="0.2">
      <c r="A7" s="64" t="s">
        <v>535</v>
      </c>
      <c r="B7" s="75"/>
      <c r="C7" s="133">
        <f>SUM(C8:C28)</f>
        <v>6090</v>
      </c>
    </row>
    <row r="8" spans="1:3" x14ac:dyDescent="0.2">
      <c r="A8" s="121">
        <v>2.1</v>
      </c>
      <c r="B8" s="80" t="s">
        <v>370</v>
      </c>
      <c r="C8" s="137">
        <v>0</v>
      </c>
    </row>
    <row r="9" spans="1:3" x14ac:dyDescent="0.2">
      <c r="A9" s="121">
        <v>2.2000000000000002</v>
      </c>
      <c r="B9" s="80" t="s">
        <v>367</v>
      </c>
      <c r="C9" s="137">
        <v>0</v>
      </c>
    </row>
    <row r="10" spans="1:3" x14ac:dyDescent="0.2">
      <c r="A10" s="85">
        <v>2.2999999999999998</v>
      </c>
      <c r="B10" s="72" t="s">
        <v>237</v>
      </c>
      <c r="C10" s="137">
        <v>6090</v>
      </c>
    </row>
    <row r="11" spans="1:3" x14ac:dyDescent="0.2">
      <c r="A11" s="85">
        <v>2.4</v>
      </c>
      <c r="B11" s="72" t="s">
        <v>238</v>
      </c>
      <c r="C11" s="137">
        <v>0</v>
      </c>
    </row>
    <row r="12" spans="1:3" x14ac:dyDescent="0.2">
      <c r="A12" s="85">
        <v>2.5</v>
      </c>
      <c r="B12" s="72" t="s">
        <v>239</v>
      </c>
      <c r="C12" s="137">
        <v>0</v>
      </c>
    </row>
    <row r="13" spans="1:3" x14ac:dyDescent="0.2">
      <c r="A13" s="85">
        <v>2.6</v>
      </c>
      <c r="B13" s="72" t="s">
        <v>240</v>
      </c>
      <c r="C13" s="137">
        <v>0</v>
      </c>
    </row>
    <row r="14" spans="1:3" x14ac:dyDescent="0.2">
      <c r="A14" s="85">
        <v>2.7</v>
      </c>
      <c r="B14" s="72" t="s">
        <v>241</v>
      </c>
      <c r="C14" s="137">
        <v>0</v>
      </c>
    </row>
    <row r="15" spans="1:3" x14ac:dyDescent="0.2">
      <c r="A15" s="85">
        <v>2.8</v>
      </c>
      <c r="B15" s="72" t="s">
        <v>242</v>
      </c>
      <c r="C15" s="137">
        <v>0</v>
      </c>
    </row>
    <row r="16" spans="1:3" x14ac:dyDescent="0.2">
      <c r="A16" s="85">
        <v>2.9</v>
      </c>
      <c r="B16" s="72" t="s">
        <v>244</v>
      </c>
      <c r="C16" s="137">
        <v>0</v>
      </c>
    </row>
    <row r="17" spans="1:3" x14ac:dyDescent="0.2">
      <c r="A17" s="85" t="s">
        <v>536</v>
      </c>
      <c r="B17" s="72" t="s">
        <v>537</v>
      </c>
      <c r="C17" s="137">
        <v>0</v>
      </c>
    </row>
    <row r="18" spans="1:3" x14ac:dyDescent="0.2">
      <c r="A18" s="85" t="s">
        <v>562</v>
      </c>
      <c r="B18" s="72" t="s">
        <v>246</v>
      </c>
      <c r="C18" s="137">
        <v>0</v>
      </c>
    </row>
    <row r="19" spans="1:3" x14ac:dyDescent="0.2">
      <c r="A19" s="85" t="s">
        <v>563</v>
      </c>
      <c r="B19" s="72" t="s">
        <v>538</v>
      </c>
      <c r="C19" s="137">
        <v>0</v>
      </c>
    </row>
    <row r="20" spans="1:3" x14ac:dyDescent="0.2">
      <c r="A20" s="85" t="s">
        <v>564</v>
      </c>
      <c r="B20" s="72" t="s">
        <v>539</v>
      </c>
      <c r="C20" s="137">
        <v>0</v>
      </c>
    </row>
    <row r="21" spans="1:3" x14ac:dyDescent="0.2">
      <c r="A21" s="85" t="s">
        <v>565</v>
      </c>
      <c r="B21" s="72" t="s">
        <v>540</v>
      </c>
      <c r="C21" s="137">
        <v>0</v>
      </c>
    </row>
    <row r="22" spans="1:3" x14ac:dyDescent="0.2">
      <c r="A22" s="85" t="s">
        <v>541</v>
      </c>
      <c r="B22" s="72" t="s">
        <v>542</v>
      </c>
      <c r="C22" s="137">
        <v>0</v>
      </c>
    </row>
    <row r="23" spans="1:3" x14ac:dyDescent="0.2">
      <c r="A23" s="85" t="s">
        <v>543</v>
      </c>
      <c r="B23" s="72" t="s">
        <v>544</v>
      </c>
      <c r="C23" s="137">
        <v>0</v>
      </c>
    </row>
    <row r="24" spans="1:3" x14ac:dyDescent="0.2">
      <c r="A24" s="85" t="s">
        <v>545</v>
      </c>
      <c r="B24" s="72" t="s">
        <v>546</v>
      </c>
      <c r="C24" s="137">
        <v>0</v>
      </c>
    </row>
    <row r="25" spans="1:3" x14ac:dyDescent="0.2">
      <c r="A25" s="85" t="s">
        <v>547</v>
      </c>
      <c r="B25" s="72" t="s">
        <v>548</v>
      </c>
      <c r="C25" s="137">
        <v>0</v>
      </c>
    </row>
    <row r="26" spans="1:3" x14ac:dyDescent="0.2">
      <c r="A26" s="85" t="s">
        <v>549</v>
      </c>
      <c r="B26" s="72" t="s">
        <v>550</v>
      </c>
      <c r="C26" s="137">
        <v>0</v>
      </c>
    </row>
    <row r="27" spans="1:3" x14ac:dyDescent="0.2">
      <c r="A27" s="85" t="s">
        <v>551</v>
      </c>
      <c r="B27" s="72" t="s">
        <v>552</v>
      </c>
      <c r="C27" s="137">
        <v>0</v>
      </c>
    </row>
    <row r="28" spans="1:3" x14ac:dyDescent="0.2">
      <c r="A28" s="85" t="s">
        <v>553</v>
      </c>
      <c r="B28" s="80" t="s">
        <v>554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555</v>
      </c>
      <c r="B30" s="84"/>
      <c r="C30" s="138">
        <f>SUM(C31:C35)</f>
        <v>99135.09</v>
      </c>
    </row>
    <row r="31" spans="1:3" x14ac:dyDescent="0.2">
      <c r="A31" s="85" t="s">
        <v>556</v>
      </c>
      <c r="B31" s="72" t="s">
        <v>439</v>
      </c>
      <c r="C31" s="137">
        <v>99135.09</v>
      </c>
    </row>
    <row r="32" spans="1:3" x14ac:dyDescent="0.2">
      <c r="A32" s="85" t="s">
        <v>557</v>
      </c>
      <c r="B32" s="72" t="s">
        <v>80</v>
      </c>
      <c r="C32" s="137">
        <v>0</v>
      </c>
    </row>
    <row r="33" spans="1:3" x14ac:dyDescent="0.2">
      <c r="A33" s="85" t="s">
        <v>558</v>
      </c>
      <c r="B33" s="72" t="s">
        <v>449</v>
      </c>
      <c r="C33" s="137">
        <v>0</v>
      </c>
    </row>
    <row r="34" spans="1:3" x14ac:dyDescent="0.2">
      <c r="A34" s="85" t="s">
        <v>559</v>
      </c>
      <c r="B34" s="72" t="s">
        <v>455</v>
      </c>
      <c r="C34" s="137">
        <v>0</v>
      </c>
    </row>
    <row r="35" spans="1:3" x14ac:dyDescent="0.2">
      <c r="A35" s="85" t="s">
        <v>560</v>
      </c>
      <c r="B35" s="80" t="s">
        <v>561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661</v>
      </c>
      <c r="B37" s="54"/>
      <c r="C37" s="132">
        <f>C5-C7+C30</f>
        <v>8276579.6799999997</v>
      </c>
    </row>
    <row r="39" spans="1:3" x14ac:dyDescent="0.2">
      <c r="B39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topLeftCell="A19"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662</v>
      </c>
      <c r="B1" s="172"/>
      <c r="C1" s="172"/>
      <c r="D1" s="172"/>
      <c r="E1" s="172"/>
      <c r="F1" s="172"/>
      <c r="G1" s="27" t="s">
        <v>605</v>
      </c>
      <c r="H1" s="28">
        <v>2023</v>
      </c>
    </row>
    <row r="2" spans="1:10" ht="18.95" customHeight="1" x14ac:dyDescent="0.2">
      <c r="A2" s="156" t="s">
        <v>616</v>
      </c>
      <c r="B2" s="172"/>
      <c r="C2" s="172"/>
      <c r="D2" s="172"/>
      <c r="E2" s="172"/>
      <c r="F2" s="172"/>
      <c r="G2" s="27" t="s">
        <v>606</v>
      </c>
      <c r="H2" s="28" t="s">
        <v>608</v>
      </c>
    </row>
    <row r="3" spans="1:10" ht="18.95" customHeight="1" x14ac:dyDescent="0.2">
      <c r="A3" s="173" t="s">
        <v>663</v>
      </c>
      <c r="B3" s="174"/>
      <c r="C3" s="174"/>
      <c r="D3" s="174"/>
      <c r="E3" s="174"/>
      <c r="F3" s="174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2" customFormat="1" x14ac:dyDescent="0.2">
      <c r="A8" s="41">
        <v>7000</v>
      </c>
      <c r="B8" s="42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13346035.439999999</v>
      </c>
      <c r="E36" s="34">
        <v>-13346035.439999999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13362221.279999999</v>
      </c>
      <c r="E37" s="34">
        <v>-13362221.279999999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16185.84</v>
      </c>
      <c r="E38" s="34">
        <v>-16185.84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-42140.44</v>
      </c>
      <c r="E39" s="34">
        <v>42140.44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7591867.3399999999</v>
      </c>
      <c r="E40" s="34">
        <v>-7591867.3399999999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11395945.98</v>
      </c>
      <c r="E41" s="34">
        <v>-11395945.98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14115950.16</v>
      </c>
      <c r="E42" s="34">
        <v>-14115950.16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1404530.86</v>
      </c>
      <c r="E43" s="34">
        <v>-1404530.86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7873197.4800000004</v>
      </c>
      <c r="E44" s="34">
        <v>-7873197.4800000004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16038077.949999999</v>
      </c>
      <c r="E45" s="34">
        <v>-16038077.949999999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3458256.63</v>
      </c>
      <c r="E46" s="34">
        <v>-3458256.63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3450389.65</v>
      </c>
      <c r="E47" s="34">
        <v>-3450389.65</v>
      </c>
      <c r="F47" s="34">
        <f t="shared" si="0"/>
        <v>0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123</v>
      </c>
      <c r="B9" s="113"/>
      <c r="C9" s="113"/>
      <c r="D9" s="113"/>
    </row>
    <row r="10" spans="1:8" s="112" customFormat="1" ht="26.1" customHeight="1" x14ac:dyDescent="0.2">
      <c r="A10" s="115" t="s">
        <v>592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593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594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595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596</v>
      </c>
      <c r="B15" s="117" t="s">
        <v>40</v>
      </c>
    </row>
    <row r="16" spans="1:8" s="112" customFormat="1" ht="12.95" customHeight="1" x14ac:dyDescent="0.2">
      <c r="A16" s="116" t="s">
        <v>597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598</v>
      </c>
    </row>
    <row r="20" spans="1:4" s="112" customFormat="1" ht="12.95" customHeight="1" x14ac:dyDescent="0.2">
      <c r="A20" s="120" t="s">
        <v>599</v>
      </c>
    </row>
    <row r="21" spans="1:4" s="112" customFormat="1" x14ac:dyDescent="0.2">
      <c r="A21" s="113"/>
    </row>
    <row r="22" spans="1:4" s="112" customFormat="1" x14ac:dyDescent="0.2">
      <c r="A22" s="113" t="s">
        <v>516</v>
      </c>
      <c r="B22" s="113"/>
      <c r="C22" s="113"/>
      <c r="D22" s="113"/>
    </row>
    <row r="23" spans="1:4" s="112" customFormat="1" x14ac:dyDescent="0.2">
      <c r="A23" s="113" t="s">
        <v>517</v>
      </c>
      <c r="B23" s="113"/>
      <c r="C23" s="113"/>
      <c r="D23" s="113"/>
    </row>
    <row r="24" spans="1:4" s="112" customFormat="1" x14ac:dyDescent="0.2">
      <c r="A24" s="113" t="s">
        <v>518</v>
      </c>
      <c r="B24" s="113"/>
      <c r="C24" s="113"/>
      <c r="D24" s="113"/>
    </row>
    <row r="25" spans="1:4" s="112" customFormat="1" x14ac:dyDescent="0.2">
      <c r="A25" s="113" t="s">
        <v>519</v>
      </c>
      <c r="B25" s="113"/>
      <c r="C25" s="113"/>
      <c r="D25" s="113"/>
    </row>
    <row r="26" spans="1:4" s="112" customFormat="1" x14ac:dyDescent="0.2">
      <c r="A26" s="113" t="s">
        <v>520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2024-01-29T21:23:38Z</cp:lastPrinted>
  <dcterms:created xsi:type="dcterms:W3CDTF">2012-12-11T20:36:24Z</dcterms:created>
  <dcterms:modified xsi:type="dcterms:W3CDTF">2024-01-29T21:24:32Z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